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E46" i="65" l="1"/>
  <c r="E42" i="65"/>
  <c r="C185" i="60" l="1"/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D123" i="59" l="1"/>
  <c r="D122" i="59"/>
  <c r="D112" i="59"/>
  <c r="C204" i="60" l="1"/>
  <c r="D15" i="62" l="1"/>
  <c r="C15" i="62"/>
  <c r="C41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60" i="60" l="1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D63" i="62" s="1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2" i="62" s="1"/>
  <c r="C58" i="60"/>
  <c r="C98" i="60"/>
  <c r="D48" i="62"/>
  <c r="D122" i="62" s="1"/>
  <c r="C43" i="62"/>
  <c r="C73" i="60"/>
  <c r="C146" i="59" l="1"/>
  <c r="C134" i="59"/>
  <c r="C127" i="59"/>
  <c r="G120" i="59"/>
  <c r="F120" i="59"/>
  <c r="E120" i="59"/>
  <c r="G110" i="59"/>
  <c r="F110" i="59"/>
  <c r="E110" i="59"/>
  <c r="D110" i="59"/>
  <c r="C110" i="59"/>
  <c r="D74" i="59"/>
  <c r="C74" i="59"/>
  <c r="D62" i="59"/>
  <c r="C62" i="59"/>
  <c r="D54" i="59"/>
  <c r="C54" i="59"/>
  <c r="C30" i="64" l="1"/>
  <c r="C7" i="64"/>
  <c r="C37" i="64" s="1"/>
  <c r="C15" i="63"/>
  <c r="C7" i="63"/>
  <c r="C20" i="63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<sst xmlns="http://schemas.openxmlformats.org/spreadsheetml/2006/main" count="926" uniqueCount="663">
  <si>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</si>
  <si>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</si>
  <si>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</si>
  <si>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</si>
  <si>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</si>
  <si>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</si>
  <si>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</si>
  <si>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</si>
  <si>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</si>
  <si>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</si>
  <si>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</si>
  <si>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</si>
  <si>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</si>
  <si>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</si>
  <si>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</si>
  <si>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</si>
  <si>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</si>
  <si>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</si>
  <si>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</si>
  <si>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</si>
  <si>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</si>
  <si>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</si>
  <si>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</si>
  <si>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</si>
  <si>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</si>
  <si>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</si>
  <si>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</si>
  <si>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</si>
  <si>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</si>
  <si>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</si>
  <si>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</si>
  <si>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</si>
  <si>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</si>
  <si>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</si>
  <si>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</si>
  <si>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</si>
  <si>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</si>
  <si>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</si>
  <si>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</si>
  <si>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</si>
  <si>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</si>
  <si>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</si>
  <si>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</si>
  <si>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</si>
  <si>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</si>
  <si>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</si>
  <si>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</si>
  <si>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</si>
  <si>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</si>
  <si>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</si>
  <si>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</si>
  <si>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</si>
  <si>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</si>
  <si>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</si>
  <si>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</si>
  <si>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</si>
  <si>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</si>
  <si>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</si>
  <si>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</si>
  <si>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</si>
  <si>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</si>
  <si>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</si>
  <si>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</si>
  <si>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</si>
  <si>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</si>
  <si>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</si>
  <si>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</si>
  <si>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</si>
  <si>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</si>
  <si>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</si>
  <si>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</si>
  <si>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</si>
  <si>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</si>
  <si>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</si>
  <si>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</si>
  <si>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</si>
  <si>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</si>
  <si>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</si>
  <si>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</si>
  <si>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</si>
  <si>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</si>
  <si>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</si>
  <si>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</si>
  <si>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</si>
  <si>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</si>
  <si>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</si>
  <si>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</si>
  <si>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</si>
  <si>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</si>
  <si>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</si>
  <si>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</si>
  <si>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</si>
  <si>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</si>
  <si>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</si>
  <si>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</si>
  <si>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</si>
  <si>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</si>
  <si>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</si>
  <si>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</si>
  <si>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</si>
  <si>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</si>
  <si>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</si>
  <si>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</si>
  <si>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</si>
  <si>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</si>
  <si>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</si>
  <si>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</si>
  <si>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</si>
  <si>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</si>
  <si>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</si>
  <si>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</si>
  <si>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</si>
  <si>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</si>
  <si>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</si>
  <si>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</si>
  <si>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</si>
  <si>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</si>
  <si>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</si>
  <si>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</si>
  <si>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</si>
  <si>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</si>
  <si>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</si>
  <si>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</si>
  <si>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</si>
  <si>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</si>
  <si>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</si>
  <si>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</si>
  <si>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</si>
  <si>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</si>
  <si>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</si>
  <si>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</si>
  <si>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</si>
  <si>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</si>
  <si>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</si>
  <si>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</si>
  <si>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</si>
  <si>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</si>
  <si>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</si>
  <si>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</si>
  <si>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</si>
  <si>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</si>
  <si>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</si>
  <si>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</si>
  <si>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</si>
  <si>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</si>
  <si>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</si>
  <si>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</si>
  <si>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</si>
  <si>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</si>
  <si>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</si>
  <si>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</si>
  <si>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</si>
  <si>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</si>
  <si>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</si>
  <si>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</si>
  <si>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</si>
  <si>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</si>
  <si>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</si>
  <si>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</si>
  <si>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</si>
  <si>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</si>
  <si>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</si>
  <si>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</si>
  <si>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</si>
  <si>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</si>
  <si>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</si>
  <si>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</si>
  <si>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</si>
  <si>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</si>
  <si>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</si>
  <si>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</si>
  <si>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</si>
  <si>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</si>
  <si>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</si>
  <si>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</si>
  <si>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</si>
  <si>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</si>
  <si>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</si>
  <si>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</si>
  <si>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</si>
  <si>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</si>
  <si>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</si>
  <si>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</si>
  <si>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</si>
  <si>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</si>
  <si>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</si>
  <si>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</si>
  <si>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</si>
  <si>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</si>
  <si>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</si>
  <si>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</si>
  <si>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</si>
  <si>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</si>
  <si>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</si>
  <si>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</si>
  <si>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</si>
  <si>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</si>
  <si>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</si>
  <si>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</si>
  <si>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</si>
  <si>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</si>
  <si>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</si>
  <si>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</si>
  <si>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</si>
  <si>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</si>
  <si>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</si>
  <si>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</si>
  <si>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</si>
  <si>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</si>
  <si>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</si>
  <si>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</si>
  <si>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</si>
  <si>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</si>
  <si>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</si>
  <si>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</si>
  <si>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</si>
  <si>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</si>
  <si>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</si>
  <si>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</si>
  <si>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</si>
  <si>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</si>
  <si>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</si>
  <si>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</si>
  <si>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</si>
  <si>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</si>
  <si>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</si>
  <si>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</si>
  <si>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</si>
  <si>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</si>
  <si>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</si>
  <si>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</si>
  <si>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</si>
  <si>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</si>
  <si>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</si>
  <si>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</si>
  <si>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</si>
  <si>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</si>
  <si>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</si>
  <si>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</si>
  <si>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</si>
  <si>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</si>
  <si>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</si>
  <si>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</si>
  <si>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</si>
  <si>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</si>
  <si>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</si>
  <si>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</si>
  <si>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</si>
  <si>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</si>
  <si>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</si>
  <si>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</si>
  <si>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</si>
  <si>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</si>
  <si>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</si>
  <si>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</si>
  <si>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</si>
  <si>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</si>
  <si>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</si>
  <si>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</si>
  <si>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</si>
  <si>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</si>
  <si>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</si>
  <si>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</si>
  <si>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</si>
  <si>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</si>
  <si>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</si>
  <si>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</si>
  <si>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</si>
  <si>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</si>
  <si>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</si>
  <si>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</si>
  <si>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</si>
  <si>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</si>
  <si>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</si>
  <si>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</si>
  <si>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</si>
  <si>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</si>
  <si>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</si>
  <si>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</si>
  <si>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</si>
  <si>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</si>
  <si>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</si>
  <si>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</si>
  <si>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</si>
  <si>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</si>
  <si>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</si>
  <si>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</si>
  <si>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</si>
  <si>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</si>
  <si>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</si>
  <si>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</si>
  <si>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</si>
  <si>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</si>
  <si>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</si>
  <si>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</si>
  <si>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</si>
  <si>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</si>
  <si>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</si>
  <si>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</si>
  <si>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</si>
  <si>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</si>
  <si>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</si>
  <si>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</si>
  <si>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</si>
  <si>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</si>
  <si>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</si>
  <si>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</si>
  <si>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</si>
  <si>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</si>
  <si>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</si>
  <si>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</si>
  <si>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</si>
  <si>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</si>
  <si>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</si>
  <si>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</si>
  <si>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</si>
  <si>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</si>
  <si>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</si>
  <si>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</si>
  <si>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</si>
  <si>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</si>
  <si>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</si>
  <si>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</si>
  <si>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</si>
  <si>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</si>
  <si>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</si>
  <si>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</si>
  <si>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</si>
  <si>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</si>
  <si>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</si>
  <si>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</si>
  <si>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</si>
  <si>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</si>
  <si>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</si>
  <si>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</si>
  <si>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</si>
  <si>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</si>
  <si>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</si>
  <si>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</si>
  <si>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</si>
  <si>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</si>
  <si>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</si>
  <si>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</si>
  <si>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</si>
  <si>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</si>
  <si>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</si>
  <si>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</si>
  <si>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</si>
  <si>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</si>
  <si>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</si>
  <si>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</si>
  <si>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</si>
  <si>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</si>
  <si>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</si>
  <si>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</si>
  <si>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</si>
  <si>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</si>
  <si>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</si>
  <si>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</si>
  <si>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</si>
  <si>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</si>
  <si>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</si>
  <si>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</si>
  <si>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</si>
  <si>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</si>
  <si>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</si>
  <si>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</si>
  <si>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</si>
  <si>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</si>
  <si>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</si>
  <si>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</si>
  <si>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</si>
  <si>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</si>
  <si>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</si>
  <si>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</si>
  <si>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</si>
  <si>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</si>
  <si>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</si>
  <si>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</si>
  <si>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</si>
  <si>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</si>
  <si>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</si>
  <si>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</si>
  <si>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</si>
  <si>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</si>
  <si>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</si>
  <si>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</si>
  <si>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</si>
  <si>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</si>
  <si>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</si>
  <si>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</si>
  <si>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</si>
  <si>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</si>
  <si>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</si>
  <si>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</si>
  <si>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</si>
  <si>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</si>
  <si>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</si>
  <si>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</si>
  <si>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</si>
  <si>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</si>
  <si>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</si>
  <si>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</si>
  <si>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</si>
  <si>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</si>
  <si>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</si>
  <si>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</si>
  <si>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</si>
  <si>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</si>
  <si>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</si>
  <si>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</si>
  <si>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</si>
  <si>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</si>
  <si>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</si>
  <si>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</si>
  <si>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</si>
  <si>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</si>
  <si>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</si>
  <si>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</si>
  <si>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</si>
  <si>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</si>
  <si>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</si>
  <si>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</si>
  <si>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</si>
  <si>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</si>
  <si>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</si>
  <si>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</si>
  <si>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</si>
  <si>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</si>
  <si>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</si>
  <si>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</si>
  <si>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</si>
  <si>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</si>
  <si>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</si>
  <si>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</si>
  <si>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</si>
  <si>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</si>
  <si>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</si>
  <si>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</si>
  <si>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</si>
  <si>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</si>
  <si>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</si>
  <si>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</si>
  <si>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</si>
  <si>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</si>
  <si>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</si>
  <si>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</si>
  <si>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</si>
  <si>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</si>
  <si>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</si>
  <si>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</si>
  <si>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</si>
  <si>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</si>
  <si>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</si>
  <si>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</si>
  <si>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</si>
  <si>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</si>
  <si>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</si>
  <si>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</si>
  <si>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</si>
  <si>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</si>
  <si>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</si>
  <si>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</si>
  <si>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</si>
  <si>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</si>
  <si>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</si>
  <si>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</si>
  <si>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</si>
  <si>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</si>
  <si>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</si>
  <si>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</si>
  <si>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</si>
  <si>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</si>
  <si>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</si>
  <si>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</si>
  <si>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</si>
  <si>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</si>
  <si>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</si>
  <si>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</si>
  <si>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</si>
  <si>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</si>
  <si>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</si>
  <si>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</si>
  <si>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</si>
  <si>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</si>
  <si>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</si>
  <si>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</si>
  <si>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</si>
  <si>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</si>
  <si>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</si>
  <si>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</si>
  <si>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</si>
  <si>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</si>
  <si>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</si>
  <si>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</si>
  <si>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</si>
  <si>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</si>
  <si>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</si>
  <si>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</si>
  <si>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</si>
  <si>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</si>
  <si>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</si>
  <si>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</si>
  <si>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</si>
  <si>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</si>
  <si>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</si>
  <si>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</si>
  <si>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</si>
  <si>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</si>
  <si>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</si>
  <si>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</si>
  <si>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</si>
  <si>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</si>
  <si>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</si>
  <si>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</si>
  <si>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</si>
  <si>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</si>
  <si>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</si>
  <si>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</si>
  <si>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</si>
  <si>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</si>
  <si>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</si>
  <si>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</si>
  <si>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</si>
  <si>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</si>
  <si>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</si>
  <si>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</si>
  <si>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</si>
  <si>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</si>
  <si>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</si>
  <si>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</si>
  <si>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</si>
  <si>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</si>
  <si>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</si>
  <si>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</si>
  <si>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</si>
  <si>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</si>
  <si>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</si>
  <si>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</si>
  <si>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</si>
  <si>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</si>
  <si>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</si>
  <si>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</si>
  <si>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</si>
  <si>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</si>
  <si>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</si>
  <si>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</si>
  <si>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</si>
  <si>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</si>
  <si>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</si>
  <si>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</si>
  <si>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</si>
  <si>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</si>
  <si>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</si>
  <si>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</si>
  <si>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</si>
  <si>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</si>
  <si>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</si>
  <si>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</si>
  <si>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</si>
  <si>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</si>
  <si>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</si>
  <si>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</si>
  <si>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</si>
  <si>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</si>
  <si>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</si>
  <si>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</si>
  <si>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</si>
  <si>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</si>
  <si>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</si>
  <si>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</si>
  <si>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</si>
  <si>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</si>
  <si>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</si>
  <si>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</si>
  <si>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</si>
  <si>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</si>
  <si>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</si>
  <si>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</si>
  <si>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</si>
  <si>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</si>
  <si>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</si>
  <si>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</si>
  <si>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</si>
  <si>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</si>
  <si>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</si>
  <si>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</si>
  <si>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</si>
  <si>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</si>
  <si>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</si>
  <si>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</si>
  <si>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</si>
  <si>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</si>
  <si>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</si>
  <si>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</si>
  <si>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</si>
  <si>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</si>
  <si>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</si>
  <si>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</si>
  <si>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</si>
  <si>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</si>
  <si>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</si>
  <si>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</si>
  <si>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</si>
  <si>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</si>
  <si>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</si>
  <si>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</si>
  <si>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</si>
  <si>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</si>
  <si>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</si>
  <si>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</si>
  <si>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</si>
  <si>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</si>
  <si>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</si>
  <si>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</si>
  <si>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</si>
  <si>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</si>
  <si>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</si>
  <si>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</si>
  <si>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</si>
  <si>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</si>
  <si>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</si>
  <si>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</si>
  <si>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</si>
  <si>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</si>
  <si>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</si>
  <si>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</si>
  <si>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</si>
  <si>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</si>
  <si>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</si>
  <si>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</si>
  <si>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</si>
  <si>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</si>
  <si>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</si>
  <si>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</si>
  <si>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</si>
  <si>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</si>
  <si>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</si>
  <si>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</si>
  <si>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</si>
  <si>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</si>
  <si>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</si>
  <si>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</si>
  <si>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</si>
  <si>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</si>
  <si>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</si>
  <si>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</si>
  <si>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</si>
  <si>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</si>
  <si>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</si>
  <si>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</si>
  <si>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</si>
  <si>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</si>
  <si>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</si>
  <si>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</si>
  <si>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</si>
  <si>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</si>
  <si>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</si>
  <si>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</si>
  <si>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</si>
  <si>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</si>
  <si>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Junta Municipal de Agua Potable y Alcantarillado de Cortázar,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</si>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</sst>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3" fillId="0" borderId="0" xfId="8" applyNumberFormat="1" applyFont="1"/>
    <xf numFmtId="4" fontId="13" fillId="0" borderId="0" xfId="8" applyNumberFormat="1" applyFont="1"/>
  </cellXfs>
  <cellStyles count="26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3 2" xfId="22"/>
    <cellStyle name="Millares 2 4" xfId="20"/>
    <cellStyle name="Millares 3" xfId="19"/>
    <cellStyle name="Millares 3 2" xfId="25"/>
    <cellStyle name="Millares 4" xfId="17"/>
    <cellStyle name="Millares 4 2" xfId="23"/>
    <cellStyle name="Millares 5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661</v>
      </c>
      <c r="B1" s="166"/>
      <c r="C1" s="17"/>
      <c r="D1" s="14" t="s">
        <v>601</v>
      </c>
      <c r="E1" s="15">
        <v>2023</v>
      </c>
    </row>
    <row r="2" spans="1:5" ht="18.95" customHeight="1" x14ac:dyDescent="0.2">
      <c r="A2" s="167" t="s">
        <v>600</v>
      </c>
      <c r="B2" s="167"/>
      <c r="C2" s="36"/>
      <c r="D2" s="14" t="s">
        <v>602</v>
      </c>
      <c r="E2" s="17" t="s">
        <v>607</v>
      </c>
    </row>
    <row r="3" spans="1:5" ht="18.95" customHeight="1" x14ac:dyDescent="0.2">
      <c r="A3" s="168" t="s">
        <v>662</v>
      </c>
      <c r="B3" s="168"/>
      <c r="C3" s="17"/>
      <c r="D3" s="14" t="s">
        <v>603</v>
      </c>
      <c r="E3" s="15">
        <v>4</v>
      </c>
    </row>
    <row r="4" spans="1:5" s="93" customFormat="1" ht="18.95" customHeight="1" x14ac:dyDescent="0.2">
      <c r="A4" s="168" t="s">
        <v>622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ht="10.15" x14ac:dyDescent="0.2">
      <c r="A6" s="5"/>
      <c r="B6" s="6"/>
    </row>
    <row r="7" spans="1:5" ht="10.15" x14ac:dyDescent="0.2">
      <c r="A7" s="7"/>
      <c r="B7" s="8" t="s">
        <v>45</v>
      </c>
    </row>
    <row r="8" spans="1:5" ht="10.15" x14ac:dyDescent="0.2">
      <c r="A8" s="7"/>
      <c r="B8" s="8"/>
    </row>
    <row r="9" spans="1:5" ht="10.1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ht="10.15" x14ac:dyDescent="0.2">
      <c r="A11" s="45" t="s">
        <v>3</v>
      </c>
      <c r="B11" s="46" t="s">
        <v>4</v>
      </c>
    </row>
    <row r="12" spans="1:5" ht="10.1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582</v>
      </c>
    </row>
    <row r="14" spans="1:5" ht="10.15" x14ac:dyDescent="0.2">
      <c r="A14" s="45" t="s">
        <v>7</v>
      </c>
      <c r="B14" s="46" t="s">
        <v>583</v>
      </c>
    </row>
    <row r="15" spans="1:5" x14ac:dyDescent="0.2">
      <c r="A15" s="45" t="s">
        <v>8</v>
      </c>
      <c r="B15" s="46" t="s">
        <v>130</v>
      </c>
    </row>
    <row r="16" spans="1:5" ht="10.15" x14ac:dyDescent="0.2">
      <c r="A16" s="45" t="s">
        <v>9</v>
      </c>
      <c r="B16" s="46" t="s">
        <v>10</v>
      </c>
    </row>
    <row r="17" spans="1:2" ht="10.15" x14ac:dyDescent="0.2">
      <c r="A17" s="45" t="s">
        <v>11</v>
      </c>
      <c r="B17" s="46" t="s">
        <v>12</v>
      </c>
    </row>
    <row r="18" spans="1:2" ht="10.15" x14ac:dyDescent="0.2">
      <c r="A18" s="45" t="s">
        <v>13</v>
      </c>
      <c r="B18" s="46" t="s">
        <v>14</v>
      </c>
    </row>
    <row r="19" spans="1:2" ht="10.15" x14ac:dyDescent="0.2">
      <c r="A19" s="45" t="s">
        <v>15</v>
      </c>
      <c r="B19" s="46" t="s">
        <v>16</v>
      </c>
    </row>
    <row r="20" spans="1:2" ht="10.15" x14ac:dyDescent="0.2">
      <c r="A20" s="45" t="s">
        <v>17</v>
      </c>
      <c r="B20" s="46" t="s">
        <v>584</v>
      </c>
    </row>
    <row r="21" spans="1:2" ht="10.15" x14ac:dyDescent="0.2">
      <c r="A21" s="45" t="s">
        <v>18</v>
      </c>
      <c r="B21" s="46" t="s">
        <v>19</v>
      </c>
    </row>
    <row r="22" spans="1:2" ht="10.15" x14ac:dyDescent="0.2">
      <c r="A22" s="45" t="s">
        <v>20</v>
      </c>
      <c r="B22" s="46" t="s">
        <v>183</v>
      </c>
    </row>
    <row r="23" spans="1:2" ht="10.15" x14ac:dyDescent="0.2">
      <c r="A23" s="45" t="s">
        <v>21</v>
      </c>
      <c r="B23" s="46" t="s">
        <v>22</v>
      </c>
    </row>
    <row r="24" spans="1:2" ht="10.15" x14ac:dyDescent="0.2">
      <c r="A24" s="94" t="s">
        <v>568</v>
      </c>
      <c r="B24" s="95" t="s">
        <v>303</v>
      </c>
    </row>
    <row r="25" spans="1:2" x14ac:dyDescent="0.2">
      <c r="A25" s="94" t="s">
        <v>569</v>
      </c>
      <c r="B25" s="95" t="s">
        <v>570</v>
      </c>
    </row>
    <row r="26" spans="1:2" s="93" customFormat="1" ht="10.15" x14ac:dyDescent="0.2">
      <c r="A26" s="94" t="s">
        <v>571</v>
      </c>
      <c r="B26" s="95" t="s">
        <v>340</v>
      </c>
    </row>
    <row r="27" spans="1:2" ht="10.15" x14ac:dyDescent="0.2">
      <c r="A27" s="94" t="s">
        <v>572</v>
      </c>
      <c r="B27" s="95" t="s">
        <v>357</v>
      </c>
    </row>
    <row r="28" spans="1:2" ht="10.15" x14ac:dyDescent="0.2">
      <c r="A28" s="45" t="s">
        <v>23</v>
      </c>
      <c r="B28" s="46" t="s">
        <v>24</v>
      </c>
    </row>
    <row r="29" spans="1:2" ht="10.15" x14ac:dyDescent="0.2">
      <c r="A29" s="45" t="s">
        <v>25</v>
      </c>
      <c r="B29" s="46" t="s">
        <v>26</v>
      </c>
    </row>
    <row r="30" spans="1:2" ht="10.15" x14ac:dyDescent="0.2">
      <c r="A30" s="45" t="s">
        <v>27</v>
      </c>
      <c r="B30" s="46" t="s">
        <v>28</v>
      </c>
    </row>
    <row r="31" spans="1:2" ht="10.15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ht="10.15" x14ac:dyDescent="0.2">
      <c r="A33" s="7"/>
      <c r="B33" s="10"/>
    </row>
    <row r="34" spans="1:2" ht="10.15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ht="10.15" x14ac:dyDescent="0.2">
      <c r="A37" s="7"/>
      <c r="B37" s="10"/>
    </row>
    <row r="38" spans="1:2" ht="10.15" x14ac:dyDescent="0.2">
      <c r="A38" s="7"/>
      <c r="B38" s="8" t="s">
        <v>46</v>
      </c>
    </row>
    <row r="39" spans="1:2" ht="10.15" x14ac:dyDescent="0.2">
      <c r="A39" s="7" t="s">
        <v>47</v>
      </c>
      <c r="B39" s="46" t="s">
        <v>32</v>
      </c>
    </row>
    <row r="40" spans="1:2" ht="10.15" x14ac:dyDescent="0.2">
      <c r="A40" s="7"/>
      <c r="B40" s="46" t="s">
        <v>623</v>
      </c>
    </row>
    <row r="41" spans="1:2" ht="10.9" thickBot="1" x14ac:dyDescent="0.25">
      <c r="A41" s="11"/>
      <c r="B41" s="12"/>
    </row>
    <row r="44" spans="1:2" ht="10.15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661</v>
      </c>
      <c r="B1" s="173"/>
      <c r="C1" s="174"/>
    </row>
    <row r="2" spans="1:3" s="37" customFormat="1" ht="18" customHeight="1" x14ac:dyDescent="0.25">
      <c r="A2" s="175" t="s">
        <v>612</v>
      </c>
      <c r="B2" s="176"/>
      <c r="C2" s="177"/>
    </row>
    <row r="3" spans="1:3" s="37" customFormat="1" ht="18" customHeight="1" x14ac:dyDescent="0.3">
      <c r="A3" s="175" t="s">
        <v>662</v>
      </c>
      <c r="B3" s="178"/>
      <c r="C3" s="177"/>
    </row>
    <row r="4" spans="1:3" s="40" customFormat="1" ht="18" customHeight="1" x14ac:dyDescent="0.2">
      <c r="A4" s="179" t="s">
        <v>613</v>
      </c>
      <c r="B4" s="180"/>
      <c r="C4" s="181"/>
    </row>
    <row r="5" spans="1:3" s="38" customFormat="1" x14ac:dyDescent="0.2">
      <c r="A5" s="58" t="s">
        <v>520</v>
      </c>
      <c r="B5" s="58"/>
      <c r="C5" s="145">
        <v>83342622.359999999</v>
      </c>
    </row>
    <row r="6" spans="1:3" ht="10.15" x14ac:dyDescent="0.2">
      <c r="A6" s="59"/>
      <c r="B6" s="60"/>
      <c r="C6" s="61"/>
    </row>
    <row r="7" spans="1:3" x14ac:dyDescent="0.2">
      <c r="A7" s="68" t="s">
        <v>521</v>
      </c>
      <c r="B7" s="68"/>
      <c r="C7" s="146">
        <f>SUM(C8:C13)</f>
        <v>0</v>
      </c>
    </row>
    <row r="8" spans="1:3" x14ac:dyDescent="0.2">
      <c r="A8" s="76" t="s">
        <v>522</v>
      </c>
      <c r="B8" s="75" t="s">
        <v>341</v>
      </c>
      <c r="C8" s="147">
        <v>0</v>
      </c>
    </row>
    <row r="9" spans="1:3" x14ac:dyDescent="0.2">
      <c r="A9" s="62" t="s">
        <v>523</v>
      </c>
      <c r="B9" s="63" t="s">
        <v>532</v>
      </c>
      <c r="C9" s="147">
        <v>0</v>
      </c>
    </row>
    <row r="10" spans="1:3" x14ac:dyDescent="0.2">
      <c r="A10" s="62" t="s">
        <v>524</v>
      </c>
      <c r="B10" s="63" t="s">
        <v>349</v>
      </c>
      <c r="C10" s="147">
        <v>0</v>
      </c>
    </row>
    <row r="11" spans="1:3" x14ac:dyDescent="0.2">
      <c r="A11" s="62" t="s">
        <v>525</v>
      </c>
      <c r="B11" s="63" t="s">
        <v>350</v>
      </c>
      <c r="C11" s="147">
        <v>0</v>
      </c>
    </row>
    <row r="12" spans="1:3" x14ac:dyDescent="0.2">
      <c r="A12" s="62" t="s">
        <v>526</v>
      </c>
      <c r="B12" s="63" t="s">
        <v>351</v>
      </c>
      <c r="C12" s="147">
        <v>0</v>
      </c>
    </row>
    <row r="13" spans="1:3" x14ac:dyDescent="0.2">
      <c r="A13" s="64" t="s">
        <v>527</v>
      </c>
      <c r="B13" s="65" t="s">
        <v>528</v>
      </c>
      <c r="C13" s="147">
        <v>0</v>
      </c>
    </row>
    <row r="14" spans="1:3" ht="10.15" x14ac:dyDescent="0.2">
      <c r="A14" s="74"/>
      <c r="B14" s="66"/>
      <c r="C14" s="67"/>
    </row>
    <row r="15" spans="1:3" ht="10.15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531</v>
      </c>
      <c r="C16" s="147">
        <v>0</v>
      </c>
    </row>
    <row r="17" spans="1:3" x14ac:dyDescent="0.2">
      <c r="A17" s="70">
        <v>3.2</v>
      </c>
      <c r="B17" s="63" t="s">
        <v>529</v>
      </c>
      <c r="C17" s="147">
        <v>0</v>
      </c>
    </row>
    <row r="18" spans="1:3" ht="10.15" x14ac:dyDescent="0.2">
      <c r="A18" s="70">
        <v>3.3</v>
      </c>
      <c r="B18" s="65" t="s">
        <v>530</v>
      </c>
      <c r="C18" s="148">
        <v>0</v>
      </c>
    </row>
    <row r="19" spans="1:3" ht="10.15" x14ac:dyDescent="0.2">
      <c r="A19" s="59"/>
      <c r="B19" s="71"/>
      <c r="C19" s="72"/>
    </row>
    <row r="20" spans="1:3" ht="10.15" x14ac:dyDescent="0.2">
      <c r="A20" s="73" t="s">
        <v>659</v>
      </c>
      <c r="B20" s="73"/>
      <c r="C20" s="145">
        <f>C5+C7-C15</f>
        <v>83342622.359999999</v>
      </c>
    </row>
    <row r="22" spans="1:3" ht="10.15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661</v>
      </c>
      <c r="B1" s="183"/>
      <c r="C1" s="184"/>
    </row>
    <row r="2" spans="1:3" s="41" customFormat="1" ht="18.95" customHeight="1" x14ac:dyDescent="0.25">
      <c r="A2" s="185" t="s">
        <v>614</v>
      </c>
      <c r="B2" s="186"/>
      <c r="C2" s="187"/>
    </row>
    <row r="3" spans="1:3" s="41" customFormat="1" ht="18.95" customHeight="1" x14ac:dyDescent="0.25">
      <c r="A3" s="185" t="s">
        <v>662</v>
      </c>
      <c r="B3" s="188"/>
      <c r="C3" s="187"/>
    </row>
    <row r="4" spans="1:3" s="42" customFormat="1" ht="10.15" x14ac:dyDescent="0.2">
      <c r="A4" s="179" t="s">
        <v>613</v>
      </c>
      <c r="B4" s="180"/>
      <c r="C4" s="181"/>
    </row>
    <row r="5" spans="1:3" ht="10.15" x14ac:dyDescent="0.2">
      <c r="A5" s="84" t="s">
        <v>533</v>
      </c>
      <c r="B5" s="58"/>
      <c r="C5" s="149">
        <v>84017512.510000005</v>
      </c>
    </row>
    <row r="6" spans="1:3" ht="10.15" x14ac:dyDescent="0.2">
      <c r="A6" s="78"/>
      <c r="B6" s="60"/>
      <c r="C6" s="79"/>
    </row>
    <row r="7" spans="1:3" ht="10.15" x14ac:dyDescent="0.2">
      <c r="A7" s="68" t="s">
        <v>534</v>
      </c>
      <c r="B7" s="80"/>
      <c r="C7" s="146">
        <f>SUM(C8:C28)</f>
        <v>1146674.82</v>
      </c>
    </row>
    <row r="8" spans="1:3" x14ac:dyDescent="0.2">
      <c r="A8" s="128">
        <v>2.1</v>
      </c>
      <c r="B8" s="85" t="s">
        <v>369</v>
      </c>
      <c r="C8" s="150">
        <v>0</v>
      </c>
    </row>
    <row r="9" spans="1:3" x14ac:dyDescent="0.2">
      <c r="A9" s="128">
        <v>2.2000000000000002</v>
      </c>
      <c r="B9" s="85" t="s">
        <v>366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265509.3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881165.52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ht="10.15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ht="10.15" x14ac:dyDescent="0.2">
      <c r="A17" s="90" t="s">
        <v>535</v>
      </c>
      <c r="B17" s="77" t="s">
        <v>536</v>
      </c>
      <c r="C17" s="150">
        <v>0</v>
      </c>
    </row>
    <row r="18" spans="1:3" ht="10.15" x14ac:dyDescent="0.2">
      <c r="A18" s="90" t="s">
        <v>561</v>
      </c>
      <c r="B18" s="77" t="s">
        <v>246</v>
      </c>
      <c r="C18" s="150">
        <v>0</v>
      </c>
    </row>
    <row r="19" spans="1:3" x14ac:dyDescent="0.2">
      <c r="A19" s="90" t="s">
        <v>562</v>
      </c>
      <c r="B19" s="77" t="s">
        <v>537</v>
      </c>
      <c r="C19" s="150">
        <v>0</v>
      </c>
    </row>
    <row r="20" spans="1:3" x14ac:dyDescent="0.2">
      <c r="A20" s="90" t="s">
        <v>563</v>
      </c>
      <c r="B20" s="77" t="s">
        <v>538</v>
      </c>
      <c r="C20" s="150">
        <v>0</v>
      </c>
    </row>
    <row r="21" spans="1:3" ht="10.15" x14ac:dyDescent="0.2">
      <c r="A21" s="90" t="s">
        <v>564</v>
      </c>
      <c r="B21" s="77" t="s">
        <v>539</v>
      </c>
      <c r="C21" s="150">
        <v>0</v>
      </c>
    </row>
    <row r="22" spans="1:3" x14ac:dyDescent="0.2">
      <c r="A22" s="90" t="s">
        <v>540</v>
      </c>
      <c r="B22" s="77" t="s">
        <v>541</v>
      </c>
      <c r="C22" s="150">
        <v>0</v>
      </c>
    </row>
    <row r="23" spans="1:3" x14ac:dyDescent="0.2">
      <c r="A23" s="90" t="s">
        <v>542</v>
      </c>
      <c r="B23" s="77" t="s">
        <v>543</v>
      </c>
      <c r="C23" s="150">
        <v>0</v>
      </c>
    </row>
    <row r="24" spans="1:3" x14ac:dyDescent="0.2">
      <c r="A24" s="90" t="s">
        <v>544</v>
      </c>
      <c r="B24" s="77" t="s">
        <v>545</v>
      </c>
      <c r="C24" s="150">
        <v>0</v>
      </c>
    </row>
    <row r="25" spans="1:3" ht="10.15" x14ac:dyDescent="0.2">
      <c r="A25" s="90" t="s">
        <v>546</v>
      </c>
      <c r="B25" s="77" t="s">
        <v>547</v>
      </c>
      <c r="C25" s="150">
        <v>0</v>
      </c>
    </row>
    <row r="26" spans="1:3" x14ac:dyDescent="0.2">
      <c r="A26" s="90" t="s">
        <v>548</v>
      </c>
      <c r="B26" s="77" t="s">
        <v>549</v>
      </c>
      <c r="C26" s="150">
        <v>0</v>
      </c>
    </row>
    <row r="27" spans="1:3" ht="10.15" x14ac:dyDescent="0.2">
      <c r="A27" s="90" t="s">
        <v>550</v>
      </c>
      <c r="B27" s="77" t="s">
        <v>551</v>
      </c>
      <c r="C27" s="150">
        <v>0</v>
      </c>
    </row>
    <row r="28" spans="1:3" ht="10.15" x14ac:dyDescent="0.2">
      <c r="A28" s="90" t="s">
        <v>552</v>
      </c>
      <c r="B28" s="85" t="s">
        <v>553</v>
      </c>
      <c r="C28" s="150">
        <v>0</v>
      </c>
    </row>
    <row r="29" spans="1:3" ht="10.15" x14ac:dyDescent="0.2">
      <c r="A29" s="91"/>
      <c r="B29" s="86"/>
      <c r="C29" s="87"/>
    </row>
    <row r="30" spans="1:3" x14ac:dyDescent="0.2">
      <c r="A30" s="88" t="s">
        <v>554</v>
      </c>
      <c r="B30" s="89"/>
      <c r="C30" s="151">
        <f>SUM(C31:C35)</f>
        <v>0</v>
      </c>
    </row>
    <row r="31" spans="1:3" ht="10.15" x14ac:dyDescent="0.2">
      <c r="A31" s="90" t="s">
        <v>555</v>
      </c>
      <c r="B31" s="77" t="s">
        <v>438</v>
      </c>
      <c r="C31" s="150">
        <v>0</v>
      </c>
    </row>
    <row r="32" spans="1:3" ht="10.15" x14ac:dyDescent="0.2">
      <c r="A32" s="90" t="s">
        <v>556</v>
      </c>
      <c r="B32" s="77" t="s">
        <v>80</v>
      </c>
      <c r="C32" s="150">
        <v>0</v>
      </c>
    </row>
    <row r="33" spans="1:3" x14ac:dyDescent="0.2">
      <c r="A33" s="90" t="s">
        <v>557</v>
      </c>
      <c r="B33" s="77" t="s">
        <v>448</v>
      </c>
      <c r="C33" s="150">
        <v>0</v>
      </c>
    </row>
    <row r="34" spans="1:3" ht="10.15" x14ac:dyDescent="0.2">
      <c r="A34" s="90" t="s">
        <v>558</v>
      </c>
      <c r="B34" s="77" t="s">
        <v>454</v>
      </c>
      <c r="C34" s="150">
        <v>0</v>
      </c>
    </row>
    <row r="35" spans="1:3" ht="10.15" x14ac:dyDescent="0.2">
      <c r="A35" s="90" t="s">
        <v>559</v>
      </c>
      <c r="B35" s="85" t="s">
        <v>560</v>
      </c>
      <c r="C35" s="152">
        <v>0</v>
      </c>
    </row>
    <row r="36" spans="1:3" ht="10.15" x14ac:dyDescent="0.2">
      <c r="A36" s="78"/>
      <c r="B36" s="81"/>
      <c r="C36" s="82"/>
    </row>
    <row r="37" spans="1:3" ht="10.15" x14ac:dyDescent="0.2">
      <c r="A37" s="83" t="s">
        <v>660</v>
      </c>
      <c r="B37" s="58"/>
      <c r="C37" s="145">
        <f>C5-C7+C30</f>
        <v>82870837.690000013</v>
      </c>
    </row>
    <row r="39" spans="1:3" ht="10.15" x14ac:dyDescent="0.2">
      <c r="B39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3" workbookViewId="0">
      <selection activeCell="E56" sqref="E56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661</v>
      </c>
      <c r="B1" s="189"/>
      <c r="C1" s="189"/>
      <c r="D1" s="189"/>
      <c r="E1" s="189"/>
      <c r="F1" s="189"/>
      <c r="G1" s="27" t="s">
        <v>604</v>
      </c>
      <c r="H1" s="28">
        <v>2023</v>
      </c>
    </row>
    <row r="2" spans="1:10" ht="18.95" customHeight="1" x14ac:dyDescent="0.2">
      <c r="A2" s="171" t="s">
        <v>615</v>
      </c>
      <c r="B2" s="189"/>
      <c r="C2" s="189"/>
      <c r="D2" s="189"/>
      <c r="E2" s="189"/>
      <c r="F2" s="189"/>
      <c r="G2" s="27" t="s">
        <v>605</v>
      </c>
      <c r="H2" s="28" t="s">
        <v>607</v>
      </c>
    </row>
    <row r="3" spans="1:10" ht="18.95" customHeight="1" x14ac:dyDescent="0.2">
      <c r="A3" s="190" t="s">
        <v>662</v>
      </c>
      <c r="B3" s="191"/>
      <c r="C3" s="191"/>
      <c r="D3" s="191"/>
      <c r="E3" s="191"/>
      <c r="F3" s="191"/>
      <c r="G3" s="27" t="s">
        <v>606</v>
      </c>
      <c r="H3" s="28">
        <v>4</v>
      </c>
    </row>
    <row r="4" spans="1:10" ht="10.15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486</v>
      </c>
      <c r="C7" s="32" t="s">
        <v>178</v>
      </c>
      <c r="D7" s="32" t="s">
        <v>487</v>
      </c>
      <c r="E7" s="32" t="s">
        <v>488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ht="10.15" x14ac:dyDescent="0.2">
      <c r="A8" s="43">
        <v>7000</v>
      </c>
      <c r="B8" s="44" t="s">
        <v>123</v>
      </c>
    </row>
    <row r="9" spans="1:10" ht="10.15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10.15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0.15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0.15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0.15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0.15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0.15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10.15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ht="10.15" x14ac:dyDescent="0.2">
      <c r="A35" s="43">
        <v>8000</v>
      </c>
      <c r="B35" s="44" t="s">
        <v>95</v>
      </c>
    </row>
    <row r="36" spans="1:6" ht="10.15" x14ac:dyDescent="0.2">
      <c r="A36" s="29">
        <v>8110</v>
      </c>
      <c r="B36" s="29" t="s">
        <v>94</v>
      </c>
      <c r="C36" s="34">
        <v>0</v>
      </c>
      <c r="D36" s="34">
        <v>87598792</v>
      </c>
      <c r="E36" s="34">
        <v>-87598792</v>
      </c>
      <c r="F36" s="34">
        <f t="shared" si="0"/>
        <v>0</v>
      </c>
    </row>
    <row r="37" spans="1:6" ht="10.15" x14ac:dyDescent="0.2">
      <c r="A37" s="29">
        <v>8120</v>
      </c>
      <c r="B37" s="29" t="s">
        <v>93</v>
      </c>
      <c r="C37" s="34">
        <v>0</v>
      </c>
      <c r="D37" s="34">
        <v>90838084.629999995</v>
      </c>
      <c r="E37" s="34">
        <v>-90838084.629999995</v>
      </c>
      <c r="F37" s="34">
        <f t="shared" si="0"/>
        <v>0</v>
      </c>
    </row>
    <row r="38" spans="1:6" ht="10.15" x14ac:dyDescent="0.2">
      <c r="A38" s="29">
        <v>8130</v>
      </c>
      <c r="B38" s="29" t="s">
        <v>92</v>
      </c>
      <c r="C38" s="34">
        <v>0</v>
      </c>
      <c r="D38" s="34">
        <v>16434218.25</v>
      </c>
      <c r="E38" s="34">
        <v>-16434218.25</v>
      </c>
      <c r="F38" s="34">
        <f t="shared" si="0"/>
        <v>0</v>
      </c>
    </row>
    <row r="39" spans="1:6" ht="10.15" x14ac:dyDescent="0.2">
      <c r="A39" s="29">
        <v>8140</v>
      </c>
      <c r="B39" s="29" t="s">
        <v>91</v>
      </c>
      <c r="C39" s="34">
        <v>0</v>
      </c>
      <c r="D39" s="34">
        <v>39.99</v>
      </c>
      <c r="E39" s="34">
        <v>-39.99</v>
      </c>
      <c r="F39" s="34">
        <f t="shared" si="0"/>
        <v>0</v>
      </c>
    </row>
    <row r="40" spans="1:6" ht="10.15" x14ac:dyDescent="0.2">
      <c r="A40" s="29">
        <v>8150</v>
      </c>
      <c r="B40" s="29" t="s">
        <v>90</v>
      </c>
      <c r="C40" s="34">
        <v>0</v>
      </c>
      <c r="D40" s="34">
        <v>36355093.630000003</v>
      </c>
      <c r="E40" s="34">
        <v>-36355093.630000003</v>
      </c>
      <c r="F40" s="34">
        <f t="shared" si="0"/>
        <v>0</v>
      </c>
    </row>
    <row r="41" spans="1:6" ht="10.15" x14ac:dyDescent="0.2">
      <c r="A41" s="29">
        <v>8210</v>
      </c>
      <c r="B41" s="29" t="s">
        <v>89</v>
      </c>
      <c r="C41" s="34">
        <v>0</v>
      </c>
      <c r="D41" s="34">
        <v>87598792</v>
      </c>
      <c r="E41" s="34">
        <v>-87598792</v>
      </c>
      <c r="F41" s="34">
        <f t="shared" si="0"/>
        <v>0</v>
      </c>
    </row>
    <row r="42" spans="1:6" ht="10.15" x14ac:dyDescent="0.2">
      <c r="A42" s="29">
        <v>8220</v>
      </c>
      <c r="B42" s="29" t="s">
        <v>88</v>
      </c>
      <c r="C42" s="34">
        <v>0</v>
      </c>
      <c r="D42" s="34">
        <v>117499658.66</v>
      </c>
      <c r="E42" s="34">
        <f>-117374364.88-125293.78</f>
        <v>-117499658.66</v>
      </c>
      <c r="F42" s="34">
        <f t="shared" si="0"/>
        <v>0</v>
      </c>
    </row>
    <row r="43" spans="1:6" ht="10.15" x14ac:dyDescent="0.2">
      <c r="A43" s="29">
        <v>8230</v>
      </c>
      <c r="B43" s="29" t="s">
        <v>87</v>
      </c>
      <c r="C43" s="34">
        <v>0</v>
      </c>
      <c r="D43" s="34">
        <v>28465937.030000001</v>
      </c>
      <c r="E43" s="34">
        <v>-28465937.030000001</v>
      </c>
      <c r="F43" s="34">
        <f t="shared" si="0"/>
        <v>0</v>
      </c>
    </row>
    <row r="44" spans="1:6" ht="10.15" x14ac:dyDescent="0.2">
      <c r="A44" s="29">
        <v>8240</v>
      </c>
      <c r="B44" s="29" t="s">
        <v>86</v>
      </c>
      <c r="C44" s="34">
        <v>0</v>
      </c>
      <c r="D44" s="34">
        <v>42265889.299999997</v>
      </c>
      <c r="E44" s="34">
        <v>-42265889.299999997</v>
      </c>
      <c r="F44" s="34">
        <f t="shared" si="0"/>
        <v>0</v>
      </c>
    </row>
    <row r="45" spans="1:6" ht="10.15" x14ac:dyDescent="0.2">
      <c r="A45" s="29">
        <v>8250</v>
      </c>
      <c r="B45" s="29" t="s">
        <v>85</v>
      </c>
      <c r="C45" s="34">
        <v>0</v>
      </c>
      <c r="D45" s="34">
        <v>237045998.28</v>
      </c>
      <c r="E45" s="34">
        <v>-237045998.28</v>
      </c>
      <c r="F45" s="34">
        <f t="shared" si="0"/>
        <v>0</v>
      </c>
    </row>
    <row r="46" spans="1:6" ht="10.15" x14ac:dyDescent="0.2">
      <c r="A46" s="29">
        <v>8260</v>
      </c>
      <c r="B46" s="29" t="s">
        <v>84</v>
      </c>
      <c r="C46" s="34">
        <v>0</v>
      </c>
      <c r="D46" s="34">
        <v>844323.95</v>
      </c>
      <c r="E46" s="34">
        <f>-969617.73+125293.78</f>
        <v>-844323.95</v>
      </c>
      <c r="F46" s="34">
        <f t="shared" si="0"/>
        <v>0</v>
      </c>
    </row>
    <row r="47" spans="1:6" ht="10.15" x14ac:dyDescent="0.2">
      <c r="A47" s="29">
        <v>8270</v>
      </c>
      <c r="B47" s="29" t="s">
        <v>83</v>
      </c>
      <c r="C47" s="34">
        <v>0</v>
      </c>
      <c r="D47" s="34">
        <v>37564526.32</v>
      </c>
      <c r="E47" s="34">
        <v>-37564526.32</v>
      </c>
      <c r="F47" s="34">
        <f t="shared" si="0"/>
        <v>0</v>
      </c>
    </row>
    <row r="49" spans="2:2" ht="10.15" x14ac:dyDescent="0.2">
      <c r="B4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19" customFormat="1" ht="10.15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ht="10.15" x14ac:dyDescent="0.2">
      <c r="A6" s="121"/>
      <c r="B6" s="121"/>
      <c r="C6" s="121"/>
      <c r="D6" s="121"/>
      <c r="H6" s="120"/>
    </row>
    <row r="7" spans="1:8" s="119" customFormat="1" ht="13.15" x14ac:dyDescent="0.25">
      <c r="A7" s="120" t="s">
        <v>35</v>
      </c>
      <c r="B7" s="120"/>
      <c r="C7" s="120"/>
      <c r="D7" s="120"/>
    </row>
    <row r="8" spans="1:8" s="119" customFormat="1" ht="10.15" x14ac:dyDescent="0.2">
      <c r="A8" s="120"/>
      <c r="B8" s="120"/>
      <c r="C8" s="120"/>
      <c r="D8" s="120"/>
    </row>
    <row r="9" spans="1:8" s="119" customFormat="1" ht="10.15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591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592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593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594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595</v>
      </c>
      <c r="B15" s="124" t="s">
        <v>40</v>
      </c>
    </row>
    <row r="16" spans="1:8" s="119" customFormat="1" ht="12.95" customHeight="1" x14ac:dyDescent="0.2">
      <c r="A16" s="123" t="s">
        <v>596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597</v>
      </c>
    </row>
    <row r="20" spans="1:4" s="119" customFormat="1" ht="12.95" customHeight="1" x14ac:dyDescent="0.2">
      <c r="A20" s="127" t="s">
        <v>598</v>
      </c>
    </row>
    <row r="21" spans="1:4" s="119" customFormat="1" ht="10.15" x14ac:dyDescent="0.2">
      <c r="A21" s="120"/>
    </row>
    <row r="22" spans="1:4" s="119" customFormat="1" x14ac:dyDescent="0.2">
      <c r="A22" s="120" t="s">
        <v>515</v>
      </c>
      <c r="B22" s="120"/>
      <c r="C22" s="120"/>
      <c r="D22" s="120"/>
    </row>
    <row r="23" spans="1:4" s="119" customFormat="1" x14ac:dyDescent="0.2">
      <c r="A23" s="120" t="s">
        <v>516</v>
      </c>
      <c r="B23" s="120"/>
      <c r="C23" s="120"/>
      <c r="D23" s="120"/>
    </row>
    <row r="24" spans="1:4" s="119" customFormat="1" x14ac:dyDescent="0.2">
      <c r="A24" s="120" t="s">
        <v>517</v>
      </c>
      <c r="B24" s="120"/>
      <c r="C24" s="120"/>
      <c r="D24" s="120"/>
    </row>
    <row r="25" spans="1:4" s="119" customFormat="1" ht="10.15" x14ac:dyDescent="0.2">
      <c r="A25" s="120" t="s">
        <v>518</v>
      </c>
      <c r="B25" s="120"/>
      <c r="C25" s="120"/>
      <c r="D25" s="120"/>
    </row>
    <row r="26" spans="1:4" s="119" customFormat="1" ht="10.15" x14ac:dyDescent="0.2">
      <c r="A26" s="120" t="s">
        <v>519</v>
      </c>
      <c r="B26" s="120"/>
      <c r="C26" s="120"/>
      <c r="D26" s="120"/>
    </row>
    <row r="27" spans="1:4" s="119" customFormat="1" ht="10.15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ht="10.15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06" zoomScaleNormal="106" workbookViewId="0">
      <selection activeCell="B5" sqref="B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661</v>
      </c>
      <c r="B1" s="170"/>
      <c r="C1" s="170"/>
      <c r="D1" s="170"/>
      <c r="E1" s="170"/>
      <c r="F1" s="170"/>
      <c r="G1" s="14" t="s">
        <v>604</v>
      </c>
      <c r="H1" s="25">
        <v>2023</v>
      </c>
    </row>
    <row r="2" spans="1:8" s="16" customFormat="1" ht="18.95" customHeight="1" x14ac:dyDescent="0.25">
      <c r="A2" s="169" t="s">
        <v>608</v>
      </c>
      <c r="B2" s="170"/>
      <c r="C2" s="170"/>
      <c r="D2" s="170"/>
      <c r="E2" s="170"/>
      <c r="F2" s="170"/>
      <c r="G2" s="14" t="s">
        <v>605</v>
      </c>
      <c r="H2" s="25" t="s">
        <v>607</v>
      </c>
    </row>
    <row r="3" spans="1:8" s="16" customFormat="1" ht="18.95" customHeight="1" x14ac:dyDescent="0.3">
      <c r="A3" s="169" t="s">
        <v>662</v>
      </c>
      <c r="B3" s="170"/>
      <c r="C3" s="170"/>
      <c r="D3" s="170"/>
      <c r="E3" s="170"/>
      <c r="F3" s="170"/>
      <c r="G3" s="14" t="s">
        <v>606</v>
      </c>
      <c r="H3" s="25">
        <v>4</v>
      </c>
    </row>
    <row r="4" spans="1:8" ht="10.15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ht="10.15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ht="10.15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ht="10.15" x14ac:dyDescent="0.2">
      <c r="A10" s="22">
        <v>1121</v>
      </c>
      <c r="B10" s="20" t="s">
        <v>197</v>
      </c>
      <c r="C10" s="24">
        <v>0</v>
      </c>
    </row>
    <row r="11" spans="1:8" ht="10.15" x14ac:dyDescent="0.2">
      <c r="A11" s="22">
        <v>1211</v>
      </c>
      <c r="B11" s="20" t="s">
        <v>198</v>
      </c>
      <c r="C11" s="24">
        <v>0</v>
      </c>
    </row>
    <row r="13" spans="1:8" ht="10.15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ht="10.15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ht="10.15" x14ac:dyDescent="0.2">
      <c r="A15" s="22">
        <v>1122</v>
      </c>
      <c r="B15" s="20" t="s">
        <v>199</v>
      </c>
      <c r="C15" s="24">
        <v>4697178.29</v>
      </c>
      <c r="D15" s="24">
        <v>1923249.03</v>
      </c>
      <c r="E15" s="24">
        <v>0</v>
      </c>
      <c r="F15" s="24">
        <v>0</v>
      </c>
      <c r="G15" s="24">
        <v>0</v>
      </c>
    </row>
    <row r="16" spans="1:8" ht="10.15" x14ac:dyDescent="0.2">
      <c r="A16" s="22">
        <v>1124</v>
      </c>
      <c r="B16" s="20" t="s">
        <v>200</v>
      </c>
      <c r="C16" s="24">
        <v>0</v>
      </c>
      <c r="D16" s="24">
        <v>860.32</v>
      </c>
      <c r="E16" s="24">
        <v>0</v>
      </c>
      <c r="F16" s="24">
        <v>0</v>
      </c>
      <c r="G16" s="24">
        <v>0</v>
      </c>
    </row>
    <row r="17" spans="1:8" x14ac:dyDescent="0.2">
      <c r="C17" s="20">
        <v>0</v>
      </c>
    </row>
    <row r="18" spans="1:8" ht="10.15" x14ac:dyDescent="0.2">
      <c r="A18" s="19" t="s">
        <v>153</v>
      </c>
      <c r="B18" s="19"/>
      <c r="C18" s="19">
        <v>0</v>
      </c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>
        <v>5735902.6100000003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ht="10.15" x14ac:dyDescent="0.2">
      <c r="A20" s="22">
        <v>1123</v>
      </c>
      <c r="B20" s="20" t="s">
        <v>206</v>
      </c>
      <c r="C20" s="24">
        <v>0</v>
      </c>
      <c r="D20" s="24">
        <v>40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17000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10.15" x14ac:dyDescent="0.2">
      <c r="A23" s="22">
        <v>1129</v>
      </c>
      <c r="B23" s="20" t="s">
        <v>575</v>
      </c>
      <c r="C23" s="24">
        <v>0</v>
      </c>
      <c r="D23" s="24">
        <v>1195437.3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6499968.1299999999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565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ht="10.15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>
        <v>4255025.87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ht="10.15" x14ac:dyDescent="0.2">
      <c r="A32" s="22">
        <v>1140</v>
      </c>
      <c r="B32" s="20" t="s">
        <v>214</v>
      </c>
      <c r="C32" s="24"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ht="10.15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ht="10.15" x14ac:dyDescent="0.2">
      <c r="A41" s="22">
        <v>1150</v>
      </c>
      <c r="B41" s="20" t="s">
        <v>222</v>
      </c>
      <c r="C41" s="24">
        <f>C42</f>
        <v>1080256.52</v>
      </c>
    </row>
    <row r="42" spans="1:8" x14ac:dyDescent="0.2">
      <c r="A42" s="22">
        <v>1151</v>
      </c>
      <c r="B42" s="20" t="s">
        <v>223</v>
      </c>
      <c r="C42" s="24">
        <v>1080256.52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ht="10.15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173230278.28999999</v>
      </c>
      <c r="D54" s="24">
        <f>SUM(D55:D61)</f>
        <v>0</v>
      </c>
      <c r="E54" s="194">
        <v>29523006</v>
      </c>
    </row>
    <row r="55" spans="1:9" x14ac:dyDescent="0.2">
      <c r="A55" s="22">
        <v>1231</v>
      </c>
      <c r="B55" s="20" t="s">
        <v>229</v>
      </c>
      <c r="C55" s="24">
        <v>2818030.17</v>
      </c>
      <c r="D55" s="24">
        <v>0</v>
      </c>
      <c r="E55" s="19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194">
        <v>0</v>
      </c>
    </row>
    <row r="57" spans="1:9" x14ac:dyDescent="0.2">
      <c r="A57" s="22">
        <v>1233</v>
      </c>
      <c r="B57" s="20" t="s">
        <v>231</v>
      </c>
      <c r="C57" s="24">
        <v>3342729.2</v>
      </c>
      <c r="D57" s="24">
        <v>0</v>
      </c>
      <c r="E57" s="194">
        <v>1768100.91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194">
        <v>0</v>
      </c>
    </row>
    <row r="59" spans="1:9" x14ac:dyDescent="0.2">
      <c r="A59" s="22">
        <v>1235</v>
      </c>
      <c r="B59" s="20" t="s">
        <v>233</v>
      </c>
      <c r="C59" s="24">
        <v>20461956.010000002</v>
      </c>
      <c r="D59" s="24">
        <v>0</v>
      </c>
      <c r="E59" s="19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194">
        <v>0</v>
      </c>
    </row>
    <row r="61" spans="1:9" x14ac:dyDescent="0.2">
      <c r="A61" s="22">
        <v>1239</v>
      </c>
      <c r="B61" s="20" t="s">
        <v>235</v>
      </c>
      <c r="C61" s="24">
        <v>146607562.91</v>
      </c>
      <c r="D61" s="24">
        <v>0</v>
      </c>
      <c r="E61" s="194">
        <v>27754905.09</v>
      </c>
    </row>
    <row r="62" spans="1:9" x14ac:dyDescent="0.2">
      <c r="A62" s="22">
        <v>1240</v>
      </c>
      <c r="B62" s="20" t="s">
        <v>236</v>
      </c>
      <c r="C62" s="24">
        <f>SUM(C63:C70)</f>
        <v>23716020.249999996</v>
      </c>
      <c r="D62" s="24">
        <f t="shared" ref="D62:E62" si="0">SUM(D63:D70)</f>
        <v>1773091.88</v>
      </c>
      <c r="E62" s="194">
        <v>12437023.369999999</v>
      </c>
    </row>
    <row r="63" spans="1:9" x14ac:dyDescent="0.2">
      <c r="A63" s="22">
        <v>1241</v>
      </c>
      <c r="B63" s="20" t="s">
        <v>237</v>
      </c>
      <c r="C63" s="24">
        <v>2247011.63</v>
      </c>
      <c r="D63" s="24">
        <v>0</v>
      </c>
      <c r="E63" s="194">
        <v>1602405.69</v>
      </c>
    </row>
    <row r="64" spans="1:9" x14ac:dyDescent="0.2">
      <c r="A64" s="22">
        <v>1242</v>
      </c>
      <c r="B64" s="20" t="s">
        <v>238</v>
      </c>
      <c r="C64" s="24">
        <v>255347.74</v>
      </c>
      <c r="D64" s="24">
        <v>0</v>
      </c>
      <c r="E64" s="194">
        <v>93548.11</v>
      </c>
    </row>
    <row r="65" spans="1:9" x14ac:dyDescent="0.2">
      <c r="A65" s="22">
        <v>1243</v>
      </c>
      <c r="B65" s="20" t="s">
        <v>239</v>
      </c>
      <c r="C65" s="24">
        <v>302422.59000000003</v>
      </c>
      <c r="D65" s="24">
        <v>0</v>
      </c>
      <c r="E65" s="194">
        <v>185994.41</v>
      </c>
    </row>
    <row r="66" spans="1:9" x14ac:dyDescent="0.2">
      <c r="A66" s="22">
        <v>1244</v>
      </c>
      <c r="B66" s="20" t="s">
        <v>240</v>
      </c>
      <c r="C66" s="24">
        <v>10727298.619999999</v>
      </c>
      <c r="D66" s="24">
        <v>0</v>
      </c>
      <c r="E66" s="194">
        <v>9392586.1699999999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1773091.88</v>
      </c>
      <c r="E67" s="194">
        <v>0</v>
      </c>
    </row>
    <row r="68" spans="1:9" x14ac:dyDescent="0.2">
      <c r="A68" s="22">
        <v>1246</v>
      </c>
      <c r="B68" s="20" t="s">
        <v>242</v>
      </c>
      <c r="C68" s="24">
        <v>10175153.970000001</v>
      </c>
      <c r="D68" s="24">
        <v>0</v>
      </c>
      <c r="E68" s="194">
        <v>1162488.99</v>
      </c>
    </row>
    <row r="69" spans="1:9" x14ac:dyDescent="0.2">
      <c r="A69" s="22">
        <v>1247</v>
      </c>
      <c r="B69" s="20" t="s">
        <v>243</v>
      </c>
      <c r="C69" s="24">
        <v>8785.7000000000007</v>
      </c>
      <c r="D69" s="24">
        <v>0</v>
      </c>
      <c r="E69" s="19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19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0</v>
      </c>
      <c r="D74" s="24">
        <f>SUM(D75:D79)</f>
        <v>0</v>
      </c>
      <c r="E74" s="195">
        <v>75894.39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195">
        <v>53256.959999999999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195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195">
        <v>22637.43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195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195">
        <v>0</v>
      </c>
    </row>
    <row r="80" spans="1:9" x14ac:dyDescent="0.2">
      <c r="A80" s="22">
        <v>1270</v>
      </c>
      <c r="B80" s="20" t="s">
        <v>252</v>
      </c>
      <c r="C80" s="24">
        <v>0</v>
      </c>
      <c r="D80" s="24">
        <v>0</v>
      </c>
      <c r="E80" s="195"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195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195">
        <v>0</v>
      </c>
    </row>
    <row r="83" spans="1:8" x14ac:dyDescent="0.2">
      <c r="A83" s="22">
        <v>1273</v>
      </c>
      <c r="B83" s="20" t="s">
        <v>255</v>
      </c>
      <c r="C83" s="24">
        <v>395433.95</v>
      </c>
      <c r="D83" s="24">
        <v>0</v>
      </c>
      <c r="E83" s="195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195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195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195">
        <v>0</v>
      </c>
    </row>
    <row r="87" spans="1:8" x14ac:dyDescent="0.2">
      <c r="C87" s="20">
        <v>0</v>
      </c>
      <c r="D87" s="20">
        <v>0</v>
      </c>
    </row>
    <row r="88" spans="1:8" x14ac:dyDescent="0.2">
      <c r="A88" s="19" t="s">
        <v>167</v>
      </c>
      <c r="B88" s="19"/>
      <c r="C88" s="19">
        <v>0</v>
      </c>
      <c r="D88" s="19">
        <v>0</v>
      </c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>
        <v>0</v>
      </c>
      <c r="D89" s="21">
        <v>0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v>0</v>
      </c>
      <c r="D90" s="20"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3" spans="1:8" x14ac:dyDescent="0.2">
      <c r="C93" s="20">
        <v>0</v>
      </c>
      <c r="D93" s="20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>
        <v>610691.30000000005</v>
      </c>
      <c r="D95" s="21">
        <v>0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v>0</v>
      </c>
      <c r="D96" s="20">
        <v>0</v>
      </c>
    </row>
    <row r="97" spans="1:8" x14ac:dyDescent="0.2">
      <c r="A97" s="22">
        <v>1191</v>
      </c>
      <c r="B97" s="20" t="s">
        <v>578</v>
      </c>
      <c r="C97" s="24">
        <v>130301.38</v>
      </c>
      <c r="D97" s="20">
        <v>0</v>
      </c>
    </row>
    <row r="98" spans="1:8" x14ac:dyDescent="0.2">
      <c r="A98" s="22">
        <v>1192</v>
      </c>
      <c r="B98" s="20" t="s">
        <v>579</v>
      </c>
      <c r="C98" s="24">
        <v>0</v>
      </c>
      <c r="D98" s="20">
        <v>0</v>
      </c>
    </row>
    <row r="99" spans="1:8" x14ac:dyDescent="0.2">
      <c r="A99" s="22">
        <v>1193</v>
      </c>
      <c r="B99" s="20" t="s">
        <v>580</v>
      </c>
      <c r="C99" s="24">
        <v>0</v>
      </c>
      <c r="D99" s="20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144</v>
      </c>
      <c r="B102" s="21" t="s">
        <v>141</v>
      </c>
      <c r="C102" s="21">
        <v>0</v>
      </c>
      <c r="D102" s="21">
        <v>0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v>0</v>
      </c>
      <c r="D103" s="20">
        <v>0</v>
      </c>
    </row>
    <row r="104" spans="1:8" x14ac:dyDescent="0.2">
      <c r="A104" s="22">
        <v>1291</v>
      </c>
      <c r="B104" s="20" t="s">
        <v>263</v>
      </c>
      <c r="C104" s="24">
        <v>0</v>
      </c>
      <c r="D104" s="20">
        <v>0</v>
      </c>
    </row>
    <row r="105" spans="1:8" x14ac:dyDescent="0.2">
      <c r="A105" s="22">
        <v>1292</v>
      </c>
      <c r="B105" s="20" t="s">
        <v>264</v>
      </c>
      <c r="C105" s="24">
        <v>0</v>
      </c>
      <c r="D105" s="20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169</v>
      </c>
      <c r="B108" s="19"/>
      <c r="C108" s="19">
        <v>0</v>
      </c>
      <c r="D108" s="19">
        <v>0</v>
      </c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68585.140000000014</v>
      </c>
      <c r="D110" s="24">
        <f>SUM(D111:D119)</f>
        <v>-536662.68999999994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605207.82999999996</v>
      </c>
      <c r="D111" s="24"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-536662.68999999994</v>
      </c>
      <c r="D112" s="24">
        <f t="shared" ref="D112:D119" si="1">C112</f>
        <v>-536662.68999999994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40</v>
      </c>
      <c r="D119" s="24"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v>0</v>
      </c>
      <c r="D120" s="24">
        <v>0</v>
      </c>
      <c r="E120" s="24">
        <f t="shared" ref="D120:G120" si="2">SUM(E121:E123)</f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1" spans="1:8" x14ac:dyDescent="0.2">
      <c r="C141" s="20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>
        <v>0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0" spans="1:3" x14ac:dyDescent="0.2">
      <c r="C150" s="20">
        <v>0</v>
      </c>
    </row>
    <row r="151" spans="1:3" x14ac:dyDescent="0.2">
      <c r="B151" s="20" t="s">
        <v>624</v>
      </c>
    </row>
    <row r="152" spans="1:3" x14ac:dyDescent="0.2">
      <c r="C152" s="20">
        <v>0</v>
      </c>
    </row>
    <row r="153" spans="1:3" x14ac:dyDescent="0.2">
      <c r="C153" s="20">
        <v>0</v>
      </c>
    </row>
    <row r="154" spans="1:3" x14ac:dyDescent="0.2">
      <c r="C154" s="20">
        <v>0</v>
      </c>
    </row>
    <row r="155" spans="1:3" x14ac:dyDescent="0.2">
      <c r="C155" s="20">
        <v>0</v>
      </c>
    </row>
    <row r="156" spans="1:3" x14ac:dyDescent="0.2">
      <c r="C156" s="20">
        <v>0</v>
      </c>
    </row>
    <row r="158" spans="1:3" x14ac:dyDescent="0.2">
      <c r="C158" s="20">
        <v>0</v>
      </c>
    </row>
    <row r="159" spans="1:3" x14ac:dyDescent="0.2">
      <c r="C159" s="20">
        <v>0</v>
      </c>
    </row>
    <row r="162" spans="3:3" x14ac:dyDescent="0.2">
      <c r="C162" s="20">
        <v>0</v>
      </c>
    </row>
    <row r="163" spans="3:3" x14ac:dyDescent="0.2">
      <c r="C163" s="20">
        <v>0</v>
      </c>
    </row>
    <row r="165" spans="3:3" x14ac:dyDescent="0.2">
      <c r="C165" s="20">
        <v>0</v>
      </c>
    </row>
    <row r="166" spans="3:3" x14ac:dyDescent="0.2">
      <c r="C166" s="20">
        <v>0</v>
      </c>
    </row>
    <row r="168" spans="3:3" x14ac:dyDescent="0.2">
      <c r="C168" s="20">
        <v>0</v>
      </c>
    </row>
    <row r="169" spans="3:3" x14ac:dyDescent="0.2">
      <c r="C169" s="20">
        <v>0</v>
      </c>
    </row>
    <row r="172" spans="3:3" x14ac:dyDescent="0.2">
      <c r="C172" s="20">
        <v>0</v>
      </c>
    </row>
    <row r="173" spans="3:3" x14ac:dyDescent="0.2">
      <c r="C173" s="20">
        <v>0</v>
      </c>
    </row>
    <row r="175" spans="3:3" x14ac:dyDescent="0.2">
      <c r="C175" s="20">
        <v>0</v>
      </c>
    </row>
    <row r="176" spans="3:3" x14ac:dyDescent="0.2">
      <c r="C176" s="20">
        <v>0</v>
      </c>
    </row>
    <row r="178" spans="3:3" x14ac:dyDescent="0.2">
      <c r="C178" s="20">
        <v>0</v>
      </c>
    </row>
    <row r="179" spans="3:3" x14ac:dyDescent="0.2">
      <c r="C179" s="20">
        <v>0</v>
      </c>
    </row>
    <row r="181" spans="3:3" x14ac:dyDescent="0.2">
      <c r="C181" s="20">
        <v>0</v>
      </c>
    </row>
    <row r="183" spans="3:3" x14ac:dyDescent="0.2">
      <c r="C183" s="20">
        <v>0</v>
      </c>
    </row>
    <row r="184" spans="3:3" x14ac:dyDescent="0.2">
      <c r="C184" s="20">
        <v>0</v>
      </c>
    </row>
    <row r="187" spans="3:3" x14ac:dyDescent="0.2">
      <c r="C187" s="20">
        <v>0</v>
      </c>
    </row>
    <row r="188" spans="3:3" x14ac:dyDescent="0.2">
      <c r="C188" s="20">
        <v>0</v>
      </c>
    </row>
    <row r="189" spans="3:3" x14ac:dyDescent="0.2">
      <c r="C189" s="20">
        <v>2416365.59</v>
      </c>
    </row>
    <row r="190" spans="3:3" x14ac:dyDescent="0.2">
      <c r="C190" s="20">
        <v>0</v>
      </c>
    </row>
    <row r="191" spans="3:3" x14ac:dyDescent="0.2">
      <c r="C191" s="20">
        <v>1773091.88</v>
      </c>
    </row>
    <row r="192" spans="3:3" x14ac:dyDescent="0.2">
      <c r="C192" s="20">
        <v>0</v>
      </c>
    </row>
    <row r="193" spans="3:3" x14ac:dyDescent="0.2">
      <c r="C193" s="20">
        <v>24886.59</v>
      </c>
    </row>
    <row r="194" spans="3:3" x14ac:dyDescent="0.2">
      <c r="C194" s="20">
        <v>40681.81</v>
      </c>
    </row>
    <row r="196" spans="3:3" x14ac:dyDescent="0.2">
      <c r="C196" s="20">
        <v>0</v>
      </c>
    </row>
    <row r="197" spans="3:3" x14ac:dyDescent="0.2">
      <c r="C197" s="20">
        <v>0</v>
      </c>
    </row>
    <row r="199" spans="3:3" x14ac:dyDescent="0.2">
      <c r="C199" s="20">
        <v>0</v>
      </c>
    </row>
    <row r="200" spans="3:3" x14ac:dyDescent="0.2">
      <c r="C200" s="20">
        <v>0</v>
      </c>
    </row>
    <row r="201" spans="3:3" x14ac:dyDescent="0.2">
      <c r="C201" s="20">
        <v>0</v>
      </c>
    </row>
    <row r="202" spans="3:3" x14ac:dyDescent="0.2">
      <c r="C202" s="20">
        <v>0</v>
      </c>
    </row>
    <row r="203" spans="3:3" x14ac:dyDescent="0.2">
      <c r="C203" s="20">
        <v>0</v>
      </c>
    </row>
    <row r="205" spans="3:3" x14ac:dyDescent="0.2">
      <c r="C205" s="20">
        <v>0</v>
      </c>
    </row>
    <row r="206" spans="3:3" x14ac:dyDescent="0.2">
      <c r="C206" s="20">
        <v>0</v>
      </c>
    </row>
    <row r="207" spans="3:3" x14ac:dyDescent="0.2">
      <c r="C207" s="20">
        <v>0</v>
      </c>
    </row>
    <row r="208" spans="3:3" x14ac:dyDescent="0.2">
      <c r="C208" s="20">
        <v>0</v>
      </c>
    </row>
    <row r="209" spans="3:3" x14ac:dyDescent="0.2">
      <c r="C209" s="20">
        <v>0</v>
      </c>
    </row>
    <row r="210" spans="3:3" x14ac:dyDescent="0.2">
      <c r="C210" s="20">
        <v>0</v>
      </c>
    </row>
    <row r="211" spans="3:3" x14ac:dyDescent="0.2">
      <c r="C211" s="20">
        <v>0</v>
      </c>
    </row>
    <row r="212" spans="3:3" x14ac:dyDescent="0.2">
      <c r="C212" s="20">
        <v>0</v>
      </c>
    </row>
    <row r="213" spans="3:3" x14ac:dyDescent="0.2">
      <c r="C213" s="20">
        <v>0</v>
      </c>
    </row>
    <row r="216" spans="3:3" x14ac:dyDescent="0.2">
      <c r="C216" s="2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ht="10.15" x14ac:dyDescent="0.2">
      <c r="A8" s="103"/>
    </row>
    <row r="9" spans="1:2" ht="15" customHeight="1" x14ac:dyDescent="0.2">
      <c r="A9" s="101" t="s">
        <v>3</v>
      </c>
      <c r="B9" s="102" t="s">
        <v>586</v>
      </c>
    </row>
    <row r="10" spans="1:2" ht="15" customHeight="1" x14ac:dyDescent="0.2">
      <c r="A10" s="103"/>
      <c r="B10" s="102" t="s">
        <v>587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ht="10.15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ht="10.15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ht="10.15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ht="10.15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ht="10.15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ht="10.15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ht="10.15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3">
      <c r="A1" s="167" t="s">
        <v>661</v>
      </c>
      <c r="B1" s="167"/>
      <c r="C1" s="167"/>
      <c r="D1" s="14" t="s">
        <v>604</v>
      </c>
      <c r="E1" s="25">
        <v>2023</v>
      </c>
    </row>
    <row r="2" spans="1:5" s="16" customFormat="1" ht="18.95" customHeight="1" x14ac:dyDescent="0.3">
      <c r="A2" s="167" t="s">
        <v>609</v>
      </c>
      <c r="B2" s="167"/>
      <c r="C2" s="167"/>
      <c r="D2" s="14" t="s">
        <v>605</v>
      </c>
      <c r="E2" s="25" t="s">
        <v>607</v>
      </c>
    </row>
    <row r="3" spans="1:5" s="16" customFormat="1" ht="18.95" customHeight="1" x14ac:dyDescent="0.3">
      <c r="A3" s="167" t="s">
        <v>662</v>
      </c>
      <c r="B3" s="167"/>
      <c r="C3" s="167"/>
      <c r="D3" s="14" t="s">
        <v>606</v>
      </c>
      <c r="E3" s="25">
        <v>4</v>
      </c>
    </row>
    <row r="4" spans="1:5" ht="10.15" x14ac:dyDescent="0.2">
      <c r="A4" s="18" t="s">
        <v>194</v>
      </c>
      <c r="B4" s="19"/>
      <c r="C4" s="19"/>
      <c r="D4" s="19"/>
      <c r="E4" s="19"/>
    </row>
    <row r="6" spans="1:5" ht="10.15" x14ac:dyDescent="0.2">
      <c r="A6" s="96" t="s">
        <v>566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302</v>
      </c>
      <c r="E7" s="48"/>
    </row>
    <row r="8" spans="1:5" ht="10.15" x14ac:dyDescent="0.2">
      <c r="A8" s="50">
        <v>4100</v>
      </c>
      <c r="B8" s="51" t="s">
        <v>303</v>
      </c>
      <c r="C8" s="55">
        <f>SUM(C9+C19+C25+C28+C34+C37+C46)</f>
        <v>82662040.530000001</v>
      </c>
      <c r="D8" s="92"/>
      <c r="E8" s="49"/>
    </row>
    <row r="9" spans="1:5" ht="10.1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ht="10.1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ht="10.1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ht="10.1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ht="10.1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ht="10.1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ht="10.1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ht="10.1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ht="10.1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ht="10.1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ht="10.1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ht="10.1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ht="10.1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ht="10.1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ht="10.1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ht="10.1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ht="10.15" x14ac:dyDescent="0.2">
      <c r="A34" s="50">
        <v>4150</v>
      </c>
      <c r="B34" s="51" t="s">
        <v>493</v>
      </c>
      <c r="C34" s="55">
        <f>SUM(C35:C36)</f>
        <v>788143.13</v>
      </c>
      <c r="D34" s="92"/>
      <c r="E34" s="49"/>
    </row>
    <row r="35" spans="1:5" ht="10.15" x14ac:dyDescent="0.2">
      <c r="A35" s="50">
        <v>4151</v>
      </c>
      <c r="B35" s="51" t="s">
        <v>493</v>
      </c>
      <c r="C35" s="55">
        <v>788143.13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ht="10.1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ht="10.1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ht="10.1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ht="10.1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ht="10.1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ht="10.1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81873897.400000006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81873897.400000006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ht="10.1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75374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ht="10.1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ht="10.1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ht="10.1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ht="10.1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ht="10.15" x14ac:dyDescent="0.2">
      <c r="A65" s="50">
        <v>4220</v>
      </c>
      <c r="B65" s="51" t="s">
        <v>335</v>
      </c>
      <c r="C65" s="55">
        <f>SUM(C66:C69)</f>
        <v>75374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75374</v>
      </c>
      <c r="D66" s="92"/>
      <c r="E66" s="49"/>
    </row>
    <row r="67" spans="1:5" ht="10.1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ht="10.1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ht="10.15" x14ac:dyDescent="0.2">
      <c r="A70" s="49"/>
      <c r="B70" s="49"/>
      <c r="C70" s="49"/>
      <c r="D70" s="49"/>
      <c r="E70" s="49"/>
    </row>
    <row r="71" spans="1:5" ht="10.15" x14ac:dyDescent="0.2">
      <c r="A71" s="96" t="s">
        <v>573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ht="10.15" x14ac:dyDescent="0.2">
      <c r="A73" s="54">
        <v>4300</v>
      </c>
      <c r="B73" s="51" t="s">
        <v>340</v>
      </c>
      <c r="C73" s="55">
        <f>C74+C77+C83+C85+C87</f>
        <v>605207.82999999996</v>
      </c>
      <c r="D73" s="56"/>
      <c r="E73" s="56"/>
    </row>
    <row r="74" spans="1:5" ht="10.1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ht="10.1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ht="10.15" x14ac:dyDescent="0.2">
      <c r="A87" s="54">
        <v>4390</v>
      </c>
      <c r="B87" s="51" t="s">
        <v>351</v>
      </c>
      <c r="C87" s="55">
        <f>SUM(C88:C94)</f>
        <v>605207.82999999996</v>
      </c>
      <c r="D87" s="56"/>
      <c r="E87" s="56"/>
    </row>
    <row r="88" spans="1:5" ht="10.1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ht="10.1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ht="10.1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ht="10.15" x14ac:dyDescent="0.2">
      <c r="A94" s="54">
        <v>4399</v>
      </c>
      <c r="B94" s="51" t="s">
        <v>351</v>
      </c>
      <c r="C94" s="55">
        <v>605207.82999999996</v>
      </c>
      <c r="D94" s="56"/>
      <c r="E94" s="56"/>
    </row>
    <row r="95" spans="1:5" ht="10.15" x14ac:dyDescent="0.2">
      <c r="A95" s="49"/>
      <c r="B95" s="49"/>
      <c r="C95" s="49"/>
      <c r="D95" s="49"/>
      <c r="E95" s="49"/>
    </row>
    <row r="96" spans="1:5" ht="10.15" x14ac:dyDescent="0.2">
      <c r="A96" s="96" t="s">
        <v>567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356</v>
      </c>
      <c r="E97" s="48" t="s">
        <v>205</v>
      </c>
    </row>
    <row r="98" spans="1:5" ht="10.15" x14ac:dyDescent="0.2">
      <c r="A98" s="54">
        <v>5000</v>
      </c>
      <c r="B98" s="51" t="s">
        <v>357</v>
      </c>
      <c r="C98" s="55">
        <f>C99+C127+C160+C170+C185+C214</f>
        <v>72437756.790000007</v>
      </c>
      <c r="D98" s="57">
        <v>1</v>
      </c>
      <c r="E98" s="56"/>
    </row>
    <row r="99" spans="1:5" ht="10.15" x14ac:dyDescent="0.2">
      <c r="A99" s="54">
        <v>5100</v>
      </c>
      <c r="B99" s="51" t="s">
        <v>358</v>
      </c>
      <c r="C99" s="55">
        <f>C100+C107+C117</f>
        <v>72437756.790000007</v>
      </c>
      <c r="D99" s="57">
        <f>C99/$C$98</f>
        <v>1</v>
      </c>
      <c r="E99" s="56"/>
    </row>
    <row r="100" spans="1:5" ht="10.15" x14ac:dyDescent="0.2">
      <c r="A100" s="54">
        <v>5110</v>
      </c>
      <c r="B100" s="51" t="s">
        <v>359</v>
      </c>
      <c r="C100" s="55">
        <f>SUM(C101:C106)</f>
        <v>33630349.910000004</v>
      </c>
      <c r="D100" s="57">
        <f t="shared" ref="D100:D163" si="0">C100/$C$98</f>
        <v>0.46426547977590954</v>
      </c>
      <c r="E100" s="56"/>
    </row>
    <row r="101" spans="1:5" x14ac:dyDescent="0.2">
      <c r="A101" s="54">
        <v>5111</v>
      </c>
      <c r="B101" s="51" t="s">
        <v>360</v>
      </c>
      <c r="C101" s="55">
        <v>18076810.43</v>
      </c>
      <c r="D101" s="57">
        <f t="shared" si="0"/>
        <v>0.24954956132069916</v>
      </c>
      <c r="E101" s="56"/>
    </row>
    <row r="102" spans="1:5" x14ac:dyDescent="0.2">
      <c r="A102" s="54">
        <v>5112</v>
      </c>
      <c r="B102" s="51" t="s">
        <v>361</v>
      </c>
      <c r="C102" s="55">
        <v>516653.5</v>
      </c>
      <c r="D102" s="57">
        <f t="shared" si="0"/>
        <v>7.1323785121866689E-3</v>
      </c>
      <c r="E102" s="56"/>
    </row>
    <row r="103" spans="1:5" ht="10.15" x14ac:dyDescent="0.2">
      <c r="A103" s="54">
        <v>5113</v>
      </c>
      <c r="B103" s="51" t="s">
        <v>362</v>
      </c>
      <c r="C103" s="55">
        <v>4518178.05</v>
      </c>
      <c r="D103" s="57">
        <f t="shared" si="0"/>
        <v>6.2373246359607476E-2</v>
      </c>
      <c r="E103" s="56"/>
    </row>
    <row r="104" spans="1:5" ht="10.15" x14ac:dyDescent="0.2">
      <c r="A104" s="54">
        <v>5114</v>
      </c>
      <c r="B104" s="51" t="s">
        <v>363</v>
      </c>
      <c r="C104" s="55">
        <v>4899416.01</v>
      </c>
      <c r="D104" s="57">
        <f t="shared" si="0"/>
        <v>6.763621938492112E-2</v>
      </c>
      <c r="E104" s="56"/>
    </row>
    <row r="105" spans="1:5" x14ac:dyDescent="0.2">
      <c r="A105" s="54">
        <v>5115</v>
      </c>
      <c r="B105" s="51" t="s">
        <v>364</v>
      </c>
      <c r="C105" s="55">
        <v>5619291.9199999999</v>
      </c>
      <c r="D105" s="57">
        <f t="shared" si="0"/>
        <v>7.757407419849506E-2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ht="10.15" x14ac:dyDescent="0.2">
      <c r="A107" s="54">
        <v>5120</v>
      </c>
      <c r="B107" s="51" t="s">
        <v>366</v>
      </c>
      <c r="C107" s="55">
        <f>SUM(C108:C116)</f>
        <v>12734472.290000001</v>
      </c>
      <c r="D107" s="57">
        <f t="shared" si="0"/>
        <v>0.17579882169622885</v>
      </c>
      <c r="E107" s="56"/>
    </row>
    <row r="108" spans="1:5" x14ac:dyDescent="0.2">
      <c r="A108" s="54">
        <v>5121</v>
      </c>
      <c r="B108" s="51" t="s">
        <v>367</v>
      </c>
      <c r="C108" s="55">
        <v>669367.07999999996</v>
      </c>
      <c r="D108" s="57">
        <f t="shared" si="0"/>
        <v>9.2405826693463498E-3</v>
      </c>
      <c r="E108" s="56"/>
    </row>
    <row r="109" spans="1:5" ht="10.15" x14ac:dyDescent="0.2">
      <c r="A109" s="54">
        <v>5122</v>
      </c>
      <c r="B109" s="51" t="s">
        <v>368</v>
      </c>
      <c r="C109" s="55">
        <v>252553.09</v>
      </c>
      <c r="D109" s="57">
        <f t="shared" si="0"/>
        <v>3.4864841374390105E-3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8902723.3399999999</v>
      </c>
      <c r="D111" s="57">
        <f t="shared" si="0"/>
        <v>0.12290169843068657</v>
      </c>
      <c r="E111" s="56"/>
    </row>
    <row r="112" spans="1:5" x14ac:dyDescent="0.2">
      <c r="A112" s="54">
        <v>5125</v>
      </c>
      <c r="B112" s="51" t="s">
        <v>371</v>
      </c>
      <c r="C112" s="55">
        <v>917495.49</v>
      </c>
      <c r="D112" s="57">
        <f t="shared" si="0"/>
        <v>1.2665984296833716E-2</v>
      </c>
      <c r="E112" s="56"/>
    </row>
    <row r="113" spans="1:5" ht="10.15" x14ac:dyDescent="0.2">
      <c r="A113" s="54">
        <v>5126</v>
      </c>
      <c r="B113" s="51" t="s">
        <v>372</v>
      </c>
      <c r="C113" s="55">
        <v>1270767.8999999999</v>
      </c>
      <c r="D113" s="57">
        <f t="shared" si="0"/>
        <v>1.7542894152341126E-2</v>
      </c>
      <c r="E113" s="56"/>
    </row>
    <row r="114" spans="1:5" x14ac:dyDescent="0.2">
      <c r="A114" s="54">
        <v>5127</v>
      </c>
      <c r="B114" s="51" t="s">
        <v>373</v>
      </c>
      <c r="C114" s="55">
        <v>501008.71</v>
      </c>
      <c r="D114" s="57">
        <f t="shared" si="0"/>
        <v>6.9164028843748514E-3</v>
      </c>
      <c r="E114" s="56"/>
    </row>
    <row r="115" spans="1:5" ht="10.1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ht="10.15" x14ac:dyDescent="0.2">
      <c r="A116" s="54">
        <v>5129</v>
      </c>
      <c r="B116" s="51" t="s">
        <v>375</v>
      </c>
      <c r="C116" s="55">
        <v>220556.68</v>
      </c>
      <c r="D116" s="57">
        <f t="shared" si="0"/>
        <v>3.0447751252071866E-3</v>
      </c>
      <c r="E116" s="56"/>
    </row>
    <row r="117" spans="1:5" ht="10.15" x14ac:dyDescent="0.2">
      <c r="A117" s="54">
        <v>5130</v>
      </c>
      <c r="B117" s="51" t="s">
        <v>376</v>
      </c>
      <c r="C117" s="55">
        <f>SUM(C118:C126)</f>
        <v>26072934.59</v>
      </c>
      <c r="D117" s="57">
        <f t="shared" si="0"/>
        <v>0.35993569852786156</v>
      </c>
      <c r="E117" s="56"/>
    </row>
    <row r="118" spans="1:5" x14ac:dyDescent="0.2">
      <c r="A118" s="54">
        <v>5131</v>
      </c>
      <c r="B118" s="51" t="s">
        <v>377</v>
      </c>
      <c r="C118" s="55">
        <v>12142740.060000001</v>
      </c>
      <c r="D118" s="57">
        <f t="shared" si="0"/>
        <v>0.16762998466672976</v>
      </c>
      <c r="E118" s="56"/>
    </row>
    <row r="119" spans="1:5" ht="10.1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5743450.1799999997</v>
      </c>
      <c r="D120" s="57">
        <f t="shared" si="0"/>
        <v>7.92880734373166E-2</v>
      </c>
      <c r="E120" s="56"/>
    </row>
    <row r="121" spans="1:5" ht="10.15" x14ac:dyDescent="0.2">
      <c r="A121" s="54">
        <v>5134</v>
      </c>
      <c r="B121" s="51" t="s">
        <v>380</v>
      </c>
      <c r="C121" s="55">
        <v>756000.08</v>
      </c>
      <c r="D121" s="57">
        <f t="shared" si="0"/>
        <v>1.0436547368407264E-2</v>
      </c>
      <c r="E121" s="56"/>
    </row>
    <row r="122" spans="1:5" x14ac:dyDescent="0.2">
      <c r="A122" s="54">
        <v>5135</v>
      </c>
      <c r="B122" s="51" t="s">
        <v>381</v>
      </c>
      <c r="C122" s="55">
        <v>3723459.94</v>
      </c>
      <c r="D122" s="57">
        <f t="shared" si="0"/>
        <v>5.1402198314816142E-2</v>
      </c>
      <c r="E122" s="56"/>
    </row>
    <row r="123" spans="1:5" x14ac:dyDescent="0.2">
      <c r="A123" s="54">
        <v>5136</v>
      </c>
      <c r="B123" s="51" t="s">
        <v>382</v>
      </c>
      <c r="C123" s="55">
        <v>629582.07999999996</v>
      </c>
      <c r="D123" s="57">
        <f t="shared" si="0"/>
        <v>8.6913525197250922E-3</v>
      </c>
      <c r="E123" s="56"/>
    </row>
    <row r="124" spans="1:5" x14ac:dyDescent="0.2">
      <c r="A124" s="54">
        <v>5137</v>
      </c>
      <c r="B124" s="51" t="s">
        <v>383</v>
      </c>
      <c r="C124" s="55">
        <v>16290.65</v>
      </c>
      <c r="D124" s="57">
        <f t="shared" si="0"/>
        <v>2.2489169629075144E-4</v>
      </c>
      <c r="E124" s="56"/>
    </row>
    <row r="125" spans="1:5" ht="10.15" x14ac:dyDescent="0.2">
      <c r="A125" s="54">
        <v>5138</v>
      </c>
      <c r="B125" s="51" t="s">
        <v>384</v>
      </c>
      <c r="C125" s="55">
        <v>411281.91999999998</v>
      </c>
      <c r="D125" s="57">
        <f t="shared" si="0"/>
        <v>5.677728552422226E-3</v>
      </c>
      <c r="E125" s="56"/>
    </row>
    <row r="126" spans="1:5" ht="10.15" x14ac:dyDescent="0.2">
      <c r="A126" s="54">
        <v>5139</v>
      </c>
      <c r="B126" s="51" t="s">
        <v>385</v>
      </c>
      <c r="C126" s="55">
        <v>2650129.6800000002</v>
      </c>
      <c r="D126" s="57">
        <f t="shared" si="0"/>
        <v>3.6584921972153739E-2</v>
      </c>
      <c r="E126" s="56"/>
    </row>
    <row r="127" spans="1:5" ht="10.1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ht="10.1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ht="10.1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ht="10.1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ht="10.1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ht="10.1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ht="10.1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ht="10.1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ht="10.1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ht="10.1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ht="10.1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ht="10.1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ht="10.1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ht="10.1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ht="10.1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ht="10.1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ht="10.1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ht="10.1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ht="10.1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ht="10.1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ht="10.1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ht="10.1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ht="10.1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ht="10.1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ht="10.1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ht="10.1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ht="10.1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ht="10.1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ht="10.1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ht="10.1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ht="10.1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ht="10.1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ht="10.1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ht="10.1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ht="10.1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ht="10.1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ht="10.1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ht="10.1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ht="10.1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ht="10.1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ht="10.1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ht="10.1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ht="10.1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ht="10.1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ht="10.1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ht="10.1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ht="10.1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ht="10.1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A3" s="13"/>
      <c r="B3" s="111"/>
    </row>
    <row r="4" spans="1:2" ht="14.1" customHeight="1" x14ac:dyDescent="0.2">
      <c r="A4" s="112" t="s">
        <v>568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ht="10.15" x14ac:dyDescent="0.2">
      <c r="A8" s="103"/>
    </row>
    <row r="9" spans="1:2" x14ac:dyDescent="0.2">
      <c r="A9" s="112" t="s">
        <v>569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ht="10.15" x14ac:dyDescent="0.2">
      <c r="A11" s="103"/>
    </row>
    <row r="12" spans="1:2" x14ac:dyDescent="0.2">
      <c r="A12" s="112" t="s">
        <v>571</v>
      </c>
      <c r="B12" s="104" t="s">
        <v>148</v>
      </c>
    </row>
    <row r="13" spans="1:2" ht="20.4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ht="10.15" x14ac:dyDescent="0.2">
      <c r="A15" s="103"/>
    </row>
    <row r="16" spans="1:2" ht="10.15" x14ac:dyDescent="0.2">
      <c r="A16" s="103"/>
    </row>
    <row r="17" spans="1:2" ht="15" customHeight="1" x14ac:dyDescent="0.2">
      <c r="A17" s="112" t="s">
        <v>572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ht="10.15" x14ac:dyDescent="0.2">
      <c r="A19" s="13"/>
    </row>
    <row r="20" spans="1:2" ht="10.15" x14ac:dyDescent="0.2">
      <c r="A20" s="13"/>
    </row>
    <row r="21" spans="1:2" ht="10.15" x14ac:dyDescent="0.2">
      <c r="A21" s="13"/>
    </row>
    <row r="22" spans="1:2" ht="10.15" x14ac:dyDescent="0.2">
      <c r="A22" s="13"/>
    </row>
    <row r="23" spans="1:2" ht="10.15" x14ac:dyDescent="0.2">
      <c r="A23" s="13"/>
    </row>
    <row r="24" spans="1:2" ht="10.15" x14ac:dyDescent="0.2">
      <c r="A24" s="13"/>
    </row>
    <row r="25" spans="1:2" ht="10.15" x14ac:dyDescent="0.2">
      <c r="A25" s="13"/>
    </row>
    <row r="26" spans="1:2" ht="10.15" x14ac:dyDescent="0.2">
      <c r="A26" s="13"/>
    </row>
    <row r="27" spans="1:2" ht="10.15" x14ac:dyDescent="0.2">
      <c r="A27" s="13"/>
    </row>
    <row r="28" spans="1:2" ht="10.15" x14ac:dyDescent="0.2">
      <c r="A28" s="13"/>
    </row>
    <row r="29" spans="1:2" ht="10.15" x14ac:dyDescent="0.2">
      <c r="A29" s="13"/>
    </row>
    <row r="30" spans="1:2" ht="10.15" x14ac:dyDescent="0.2">
      <c r="A30" s="13"/>
    </row>
    <row r="31" spans="1:2" ht="10.15" x14ac:dyDescent="0.2">
      <c r="A31" s="13"/>
    </row>
    <row r="32" spans="1:2" ht="10.15" x14ac:dyDescent="0.2">
      <c r="A32" s="13"/>
    </row>
    <row r="33" spans="1:1" ht="10.15" x14ac:dyDescent="0.2">
      <c r="A33" s="13"/>
    </row>
    <row r="34" spans="1:1" ht="10.15" x14ac:dyDescent="0.2">
      <c r="A34" s="13"/>
    </row>
    <row r="35" spans="1:1" ht="10.15" x14ac:dyDescent="0.2">
      <c r="A35" s="13"/>
    </row>
    <row r="36" spans="1:1" ht="10.15" x14ac:dyDescent="0.2">
      <c r="A36" s="13"/>
    </row>
    <row r="37" spans="1:1" ht="10.15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661</v>
      </c>
      <c r="B1" s="171"/>
      <c r="C1" s="171"/>
      <c r="D1" s="27" t="s">
        <v>604</v>
      </c>
      <c r="E1" s="28">
        <v>2023</v>
      </c>
    </row>
    <row r="2" spans="1:5" ht="18.95" customHeight="1" x14ac:dyDescent="0.2">
      <c r="A2" s="171" t="s">
        <v>610</v>
      </c>
      <c r="B2" s="171"/>
      <c r="C2" s="171"/>
      <c r="D2" s="27" t="s">
        <v>605</v>
      </c>
      <c r="E2" s="28" t="s">
        <v>607</v>
      </c>
    </row>
    <row r="3" spans="1:5" ht="18.95" customHeight="1" x14ac:dyDescent="0.2">
      <c r="A3" s="171" t="s">
        <v>662</v>
      </c>
      <c r="B3" s="171"/>
      <c r="C3" s="171"/>
      <c r="D3" s="27" t="s">
        <v>606</v>
      </c>
      <c r="E3" s="28">
        <v>4</v>
      </c>
    </row>
    <row r="4" spans="1:5" ht="10.15" x14ac:dyDescent="0.2">
      <c r="A4" s="30" t="s">
        <v>194</v>
      </c>
      <c r="B4" s="31"/>
      <c r="C4" s="31"/>
      <c r="D4" s="31"/>
      <c r="E4" s="31"/>
    </row>
    <row r="6" spans="1:5" ht="10.15" x14ac:dyDescent="0.2">
      <c r="A6" s="31" t="s">
        <v>172</v>
      </c>
      <c r="B6" s="31"/>
      <c r="C6" s="31"/>
      <c r="D6" s="31"/>
      <c r="E6" s="31"/>
    </row>
    <row r="7" spans="1:5" ht="10.1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ht="10.15" x14ac:dyDescent="0.2">
      <c r="A8" s="33">
        <v>3110</v>
      </c>
      <c r="B8" s="29" t="s">
        <v>333</v>
      </c>
      <c r="C8" s="34">
        <v>113046035.66</v>
      </c>
    </row>
    <row r="9" spans="1:5" ht="10.1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ht="10.15" x14ac:dyDescent="0.2">
      <c r="A12" s="31" t="s">
        <v>174</v>
      </c>
      <c r="B12" s="31"/>
      <c r="C12" s="31"/>
      <c r="D12" s="31"/>
      <c r="E12" s="31"/>
    </row>
    <row r="13" spans="1:5" ht="10.15" x14ac:dyDescent="0.2">
      <c r="A13" s="32" t="s">
        <v>144</v>
      </c>
      <c r="B13" s="32" t="s">
        <v>141</v>
      </c>
      <c r="C13" s="32" t="s">
        <v>142</v>
      </c>
      <c r="D13" s="32" t="s">
        <v>466</v>
      </c>
      <c r="E13" s="32"/>
    </row>
    <row r="14" spans="1:5" ht="10.15" x14ac:dyDescent="0.2">
      <c r="A14" s="33">
        <v>3210</v>
      </c>
      <c r="B14" s="29" t="s">
        <v>467</v>
      </c>
      <c r="C14" s="34">
        <v>6649839.7000000002</v>
      </c>
    </row>
    <row r="15" spans="1:5" ht="10.15" x14ac:dyDescent="0.2">
      <c r="A15" s="33">
        <v>3220</v>
      </c>
      <c r="B15" s="29" t="s">
        <v>468</v>
      </c>
      <c r="C15" s="34">
        <v>108703917.69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ht="10.15" x14ac:dyDescent="0.2">
      <c r="A21" s="33">
        <v>3240</v>
      </c>
      <c r="B21" s="29" t="s">
        <v>474</v>
      </c>
      <c r="C21" s="34">
        <f>SUM(C22:C24)</f>
        <v>0</v>
      </c>
    </row>
    <row r="22" spans="1:3" ht="10.15" x14ac:dyDescent="0.2">
      <c r="A22" s="33">
        <v>3241</v>
      </c>
      <c r="B22" s="29" t="s">
        <v>475</v>
      </c>
      <c r="C22" s="34">
        <v>0</v>
      </c>
    </row>
    <row r="23" spans="1:3" ht="10.15" x14ac:dyDescent="0.2">
      <c r="A23" s="33">
        <v>3242</v>
      </c>
      <c r="B23" s="29" t="s">
        <v>476</v>
      </c>
      <c r="C23" s="34">
        <v>0</v>
      </c>
    </row>
    <row r="24" spans="1:3" ht="10.15" x14ac:dyDescent="0.2">
      <c r="A24" s="33">
        <v>3243</v>
      </c>
      <c r="B24" s="29" t="s">
        <v>477</v>
      </c>
      <c r="C24" s="34">
        <v>0</v>
      </c>
    </row>
    <row r="25" spans="1:3" ht="10.15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ht="10.15" x14ac:dyDescent="0.2">
      <c r="A27" s="33">
        <v>3252</v>
      </c>
      <c r="B27" s="29" t="s">
        <v>480</v>
      </c>
      <c r="C27" s="34">
        <v>0</v>
      </c>
    </row>
    <row r="29" spans="1:3" ht="10.15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3">
      <c r="A1" s="171" t="s">
        <v>661</v>
      </c>
      <c r="B1" s="171"/>
      <c r="C1" s="171"/>
      <c r="D1" s="27" t="s">
        <v>604</v>
      </c>
      <c r="E1" s="28">
        <v>2023</v>
      </c>
    </row>
    <row r="2" spans="1:5" s="35" customFormat="1" ht="18.95" customHeight="1" x14ac:dyDescent="0.3">
      <c r="A2" s="171" t="s">
        <v>611</v>
      </c>
      <c r="B2" s="171"/>
      <c r="C2" s="171"/>
      <c r="D2" s="27" t="s">
        <v>605</v>
      </c>
      <c r="E2" s="28" t="s">
        <v>607</v>
      </c>
    </row>
    <row r="3" spans="1:5" s="35" customFormat="1" ht="18.95" customHeight="1" x14ac:dyDescent="0.3">
      <c r="A3" s="171" t="s">
        <v>662</v>
      </c>
      <c r="B3" s="171"/>
      <c r="C3" s="171"/>
      <c r="D3" s="27" t="s">
        <v>606</v>
      </c>
      <c r="E3" s="28">
        <v>4</v>
      </c>
    </row>
    <row r="4" spans="1:5" ht="10.15" x14ac:dyDescent="0.2">
      <c r="A4" s="30" t="s">
        <v>194</v>
      </c>
      <c r="B4" s="31"/>
      <c r="C4" s="31"/>
      <c r="D4" s="31"/>
      <c r="E4" s="31"/>
    </row>
    <row r="6" spans="1:5" ht="10.15" x14ac:dyDescent="0.2">
      <c r="A6" s="31" t="s">
        <v>175</v>
      </c>
      <c r="B6" s="31"/>
      <c r="C6" s="31"/>
      <c r="D6" s="31"/>
      <c r="E6" s="31"/>
    </row>
    <row r="7" spans="1:5" ht="10.15" x14ac:dyDescent="0.2">
      <c r="A7" s="32" t="s">
        <v>144</v>
      </c>
      <c r="B7" s="32" t="s">
        <v>648</v>
      </c>
      <c r="C7" s="129">
        <v>2023</v>
      </c>
      <c r="D7" s="129">
        <v>2022</v>
      </c>
      <c r="E7" s="32"/>
    </row>
    <row r="8" spans="1:5" ht="10.15" x14ac:dyDescent="0.2">
      <c r="A8" s="33">
        <v>1111</v>
      </c>
      <c r="B8" s="29" t="s">
        <v>481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482</v>
      </c>
      <c r="C9" s="34">
        <v>61120940.280000001</v>
      </c>
      <c r="D9" s="34">
        <v>0</v>
      </c>
    </row>
    <row r="10" spans="1:5" ht="10.15" x14ac:dyDescent="0.2">
      <c r="A10" s="33">
        <v>1113</v>
      </c>
      <c r="B10" s="29" t="s">
        <v>483</v>
      </c>
      <c r="C10" s="34">
        <v>0</v>
      </c>
      <c r="D10" s="34">
        <v>65195971.109999999</v>
      </c>
    </row>
    <row r="11" spans="1:5" ht="10.1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1570431.59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ht="10.1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ht="10.15" x14ac:dyDescent="0.2">
      <c r="A15" s="133">
        <v>1110</v>
      </c>
      <c r="B15" s="134" t="s">
        <v>626</v>
      </c>
      <c r="C15" s="135">
        <f>SUM(C8:C14)</f>
        <v>61143940.280000001</v>
      </c>
      <c r="D15" s="135">
        <f>SUM(D8:D14)</f>
        <v>66789402.700000003</v>
      </c>
    </row>
    <row r="18" spans="1:5" ht="10.1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648</v>
      </c>
      <c r="C19" s="144" t="s">
        <v>647</v>
      </c>
      <c r="D19" s="144" t="s">
        <v>179</v>
      </c>
      <c r="E19" s="130"/>
    </row>
    <row r="20" spans="1:5" ht="10.15" x14ac:dyDescent="0.2">
      <c r="A20" s="133">
        <v>1230</v>
      </c>
      <c r="B20" s="134" t="s">
        <v>228</v>
      </c>
      <c r="C20" s="135">
        <f>SUM(C21:C27)</f>
        <v>5735902.6100000003</v>
      </c>
      <c r="D20" s="135">
        <f>SUM(D21:D27)</f>
        <v>5735902.6100000003</v>
      </c>
      <c r="E20" s="130"/>
    </row>
    <row r="21" spans="1:5" ht="10.1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ht="10.1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ht="10.1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ht="10.1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5735902.6100000003</v>
      </c>
      <c r="D25" s="132">
        <v>5735902.6100000003</v>
      </c>
      <c r="E25" s="130"/>
    </row>
    <row r="26" spans="1:5" ht="10.1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ht="10.1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ht="10.15" x14ac:dyDescent="0.2">
      <c r="A28" s="133">
        <v>1240</v>
      </c>
      <c r="B28" s="134" t="s">
        <v>236</v>
      </c>
      <c r="C28" s="135">
        <f>SUM(C29:C36)</f>
        <v>5843853.1100000003</v>
      </c>
      <c r="D28" s="135">
        <f>SUM(D29:D36)</f>
        <v>5843853.1100000003</v>
      </c>
      <c r="E28" s="130"/>
    </row>
    <row r="29" spans="1:5" x14ac:dyDescent="0.2">
      <c r="A29" s="33">
        <v>1241</v>
      </c>
      <c r="B29" s="29" t="s">
        <v>237</v>
      </c>
      <c r="C29" s="34">
        <v>265509.3</v>
      </c>
      <c r="D29" s="132">
        <v>265509.3</v>
      </c>
      <c r="E29" s="130"/>
    </row>
    <row r="30" spans="1:5" ht="10.1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881165.52</v>
      </c>
      <c r="D32" s="132">
        <v>881165.52</v>
      </c>
      <c r="E32" s="130"/>
    </row>
    <row r="33" spans="1:5" ht="10.1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ht="10.15" x14ac:dyDescent="0.2">
      <c r="A34" s="33">
        <v>1246</v>
      </c>
      <c r="B34" s="29" t="s">
        <v>242</v>
      </c>
      <c r="C34" s="34">
        <v>4697178.29</v>
      </c>
      <c r="D34" s="132">
        <v>4697178.29</v>
      </c>
    </row>
    <row r="35" spans="1:5" ht="10.1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ht="10.1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ht="10.1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ht="10.1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ht="10.1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ht="10.1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ht="10.1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627</v>
      </c>
      <c r="C43" s="135">
        <f>C20+C28+C37</f>
        <v>11579755.720000001</v>
      </c>
      <c r="D43" s="135">
        <f>D20+D28+D37</f>
        <v>11579755.720000001</v>
      </c>
    </row>
    <row r="44" spans="1:5" s="130" customFormat="1" ht="10.15" x14ac:dyDescent="0.2"/>
    <row r="45" spans="1:5" ht="10.15" x14ac:dyDescent="0.2">
      <c r="A45" s="31" t="s">
        <v>184</v>
      </c>
      <c r="B45" s="31"/>
      <c r="C45" s="31"/>
      <c r="D45" s="31"/>
      <c r="E45" s="31"/>
    </row>
    <row r="46" spans="1:5" ht="10.15" x14ac:dyDescent="0.2">
      <c r="A46" s="32" t="s">
        <v>144</v>
      </c>
      <c r="B46" s="32" t="s">
        <v>648</v>
      </c>
      <c r="C46" s="129">
        <v>2023</v>
      </c>
      <c r="D46" s="129">
        <v>2022</v>
      </c>
      <c r="E46" s="32"/>
    </row>
    <row r="47" spans="1:5" s="130" customFormat="1" ht="10.15" x14ac:dyDescent="0.2">
      <c r="A47" s="133">
        <v>3210</v>
      </c>
      <c r="B47" s="134" t="s">
        <v>628</v>
      </c>
      <c r="C47" s="135">
        <v>6649839.7000000002</v>
      </c>
      <c r="D47" s="135">
        <v>0</v>
      </c>
    </row>
    <row r="48" spans="1:5" ht="10.15" x14ac:dyDescent="0.2">
      <c r="A48" s="131"/>
      <c r="B48" s="136" t="s">
        <v>616</v>
      </c>
      <c r="C48" s="135">
        <f>C51+C63+C91+C94+C49</f>
        <v>4255025.8699999992</v>
      </c>
      <c r="D48" s="135">
        <f>D51+D63+D91+D94+D49</f>
        <v>7135012.1299999999</v>
      </c>
    </row>
    <row r="49" spans="1:4" s="130" customFormat="1" ht="10.15" x14ac:dyDescent="0.2">
      <c r="A49" s="153">
        <v>5100</v>
      </c>
      <c r="B49" s="154" t="s">
        <v>358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649</v>
      </c>
      <c r="C50" s="158">
        <v>0</v>
      </c>
      <c r="D50" s="158">
        <v>0</v>
      </c>
    </row>
    <row r="51" spans="1:4" ht="10.15" x14ac:dyDescent="0.2">
      <c r="A51" s="133">
        <v>5400</v>
      </c>
      <c r="B51" s="134" t="s">
        <v>423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617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425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618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428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619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431</v>
      </c>
      <c r="C57" s="132">
        <v>0</v>
      </c>
      <c r="D57" s="132">
        <v>0</v>
      </c>
    </row>
    <row r="58" spans="1:4" ht="10.15" x14ac:dyDescent="0.2">
      <c r="A58" s="131">
        <v>5440</v>
      </c>
      <c r="B58" s="130" t="s">
        <v>620</v>
      </c>
      <c r="C58" s="132">
        <f>C59</f>
        <v>0</v>
      </c>
      <c r="D58" s="132">
        <f>D59</f>
        <v>0</v>
      </c>
    </row>
    <row r="59" spans="1:4" ht="10.15" x14ac:dyDescent="0.2">
      <c r="A59" s="131">
        <v>5441</v>
      </c>
      <c r="B59" s="130" t="s">
        <v>620</v>
      </c>
      <c r="C59" s="132">
        <v>0</v>
      </c>
      <c r="D59" s="132">
        <v>0</v>
      </c>
    </row>
    <row r="60" spans="1:4" ht="10.15" x14ac:dyDescent="0.2">
      <c r="A60" s="131">
        <v>5450</v>
      </c>
      <c r="B60" s="130" t="s">
        <v>621</v>
      </c>
      <c r="C60" s="132">
        <f>SUM(C61:C62)</f>
        <v>0</v>
      </c>
      <c r="D60" s="132">
        <f>SUM(D61:D62)</f>
        <v>0</v>
      </c>
    </row>
    <row r="61" spans="1:4" ht="10.15" x14ac:dyDescent="0.2">
      <c r="A61" s="131">
        <v>5451</v>
      </c>
      <c r="B61" s="130" t="s">
        <v>435</v>
      </c>
      <c r="C61" s="132">
        <v>0</v>
      </c>
      <c r="D61" s="132">
        <v>0</v>
      </c>
    </row>
    <row r="62" spans="1:4" ht="10.15" x14ac:dyDescent="0.2">
      <c r="A62" s="131">
        <v>5452</v>
      </c>
      <c r="B62" s="130" t="s">
        <v>436</v>
      </c>
      <c r="C62" s="132">
        <v>0</v>
      </c>
      <c r="D62" s="132">
        <v>0</v>
      </c>
    </row>
    <row r="63" spans="1:4" ht="10.15" x14ac:dyDescent="0.2">
      <c r="A63" s="133">
        <v>5500</v>
      </c>
      <c r="B63" s="134" t="s">
        <v>437</v>
      </c>
      <c r="C63" s="135">
        <f>C64+C73+C76+C82</f>
        <v>4255025.8699999992</v>
      </c>
      <c r="D63" s="135">
        <f>D64+D73+D76+D82</f>
        <v>7135012.1299999999</v>
      </c>
    </row>
    <row r="64" spans="1:4" ht="10.15" x14ac:dyDescent="0.2">
      <c r="A64" s="33">
        <v>5510</v>
      </c>
      <c r="B64" s="29" t="s">
        <v>438</v>
      </c>
      <c r="C64" s="34">
        <f>SUM(C65:C72)</f>
        <v>4255025.8699999992</v>
      </c>
      <c r="D64" s="34">
        <f>SUM(D65:D72)</f>
        <v>7135012.1299999999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2416365.59</v>
      </c>
      <c r="D67" s="34">
        <v>0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1239958</v>
      </c>
    </row>
    <row r="69" spans="1:4" x14ac:dyDescent="0.2">
      <c r="A69" s="33">
        <v>5515</v>
      </c>
      <c r="B69" s="29" t="s">
        <v>443</v>
      </c>
      <c r="C69" s="34">
        <v>1773091.88</v>
      </c>
      <c r="D69" s="34">
        <v>5810547.5099999998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24886.59</v>
      </c>
      <c r="D71" s="34">
        <v>58421.71</v>
      </c>
    </row>
    <row r="72" spans="1:4" x14ac:dyDescent="0.2">
      <c r="A72" s="33">
        <v>5518</v>
      </c>
      <c r="B72" s="29" t="s">
        <v>81</v>
      </c>
      <c r="C72" s="34">
        <v>40681.81</v>
      </c>
      <c r="D72" s="34">
        <v>26084.91</v>
      </c>
    </row>
    <row r="73" spans="1:4" ht="10.15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ht="10.15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ht="10.15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ht="10.15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ht="10.15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ht="10.15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ht="10.15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ht="10.15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ht="10.15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629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630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631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632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633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634</v>
      </c>
      <c r="C99" s="132">
        <v>0</v>
      </c>
      <c r="D99" s="132">
        <v>0</v>
      </c>
    </row>
    <row r="100" spans="1:4" ht="10.15" x14ac:dyDescent="0.2">
      <c r="A100" s="131"/>
      <c r="B100" s="136" t="s">
        <v>635</v>
      </c>
      <c r="C100" s="135">
        <f>+C101</f>
        <v>0</v>
      </c>
      <c r="D100" s="135">
        <f>+D101</f>
        <v>0</v>
      </c>
    </row>
    <row r="101" spans="1:4" s="130" customFormat="1" ht="10.15" x14ac:dyDescent="0.2">
      <c r="A101" s="153">
        <v>3100</v>
      </c>
      <c r="B101" s="159" t="s">
        <v>650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651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652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653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654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655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656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657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658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351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636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637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638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639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640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641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642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643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644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645</v>
      </c>
      <c r="C121" s="132">
        <v>0</v>
      </c>
      <c r="D121" s="132">
        <v>0</v>
      </c>
    </row>
    <row r="122" spans="1:4" x14ac:dyDescent="0.2">
      <c r="A122" s="131"/>
      <c r="B122" s="143" t="s">
        <v>646</v>
      </c>
      <c r="C122" s="135">
        <f>C47+C48+C100-C106-C109</f>
        <v>10904865.57</v>
      </c>
      <c r="D122" s="135">
        <f>D47+D48+D100-D106-D109</f>
        <v>7135012.1299999999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588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ht="10.15" x14ac:dyDescent="0.2">
      <c r="A13" s="112" t="s">
        <v>76</v>
      </c>
      <c r="B13" s="102" t="s">
        <v>589</v>
      </c>
    </row>
    <row r="14" spans="1:2" ht="15" customHeight="1" x14ac:dyDescent="0.2">
      <c r="B14" s="102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2024-01-30T23:37:44Z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